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7" documentId="8_{F2C1C653-B326-40B3-90CA-BD98815ADC4B}" xr6:coauthVersionLast="47" xr6:coauthVersionMax="47" xr10:uidLastSave="{A5E923ED-BBBF-4422-A42E-252BE798C4C1}"/>
  <bookViews>
    <workbookView xWindow="-120" yWindow="-120" windowWidth="25440" windowHeight="15390" tabRatio="904" xr2:uid="{9DF7EBB7-E440-4D3A-AE77-6372D357ADD9}"/>
  </bookViews>
  <sheets>
    <sheet name="Overovanie-Klasika" sheetId="4" r:id="rId1"/>
    <sheet name="Overovanie-Moderna" sheetId="5" r:id="rId2"/>
    <sheet name="Sort" sheetId="13" r:id="rId3"/>
    <sheet name="Unique" sheetId="14" r:id="rId4"/>
    <sheet name="Filter-Klasika" sheetId="2" r:id="rId5"/>
    <sheet name="Filter" sheetId="15" r:id="rId6"/>
    <sheet name="Filter-Moderna" sheetId="1" r:id="rId7"/>
    <sheet name="SortBy" sheetId="16" r:id="rId8"/>
  </sheets>
  <definedNames>
    <definedName name="_xlnm._FilterDatabase" localSheetId="4" hidden="1">'Filter-Klasika'!$A$7:$J$48</definedName>
    <definedName name="_xlnm._FilterDatabase" localSheetId="0" hidden="1">'Overovanie-Klasika'!$A$1:$J$42</definedName>
    <definedName name="_xlnm._FilterDatabase" localSheetId="1" hidden="1">'Overovanie-Moderna'!$A$1:$J$42</definedName>
    <definedName name="_xlnm.Criteria" localSheetId="4">'Filter-Klasika'!$C$2:$E$4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5" l="1" a="1"/>
  <c r="B38" i="15" s="1"/>
  <c r="J18" i="16" a="1"/>
  <c r="J18" i="16" s="1"/>
  <c r="B18" i="16" a="1"/>
  <c r="B18" i="16" s="1"/>
  <c r="J10" i="16" a="1"/>
  <c r="J10" i="16" s="1"/>
  <c r="B10" i="16" a="1"/>
  <c r="B10" i="16" s="1"/>
  <c r="B31" i="15" a="1"/>
  <c r="B31" i="15" s="1"/>
  <c r="F31" i="15" a="1"/>
  <c r="F31" i="15" s="1"/>
  <c r="B15" i="15" a="1"/>
  <c r="B15" i="15" s="1"/>
  <c r="J24" i="15" a="1"/>
  <c r="J24" i="15" s="1"/>
  <c r="J15" i="15" a="1"/>
  <c r="J15" i="15" s="1"/>
  <c r="B24" i="15" a="1"/>
  <c r="B24" i="15" s="1"/>
  <c r="B15" i="14" a="1"/>
  <c r="B15" i="14" s="1"/>
  <c r="E9" i="14" a="1"/>
  <c r="E9" i="14" s="1"/>
  <c r="B9" i="14" a="1"/>
  <c r="B9" i="14" s="1"/>
  <c r="J17" i="13" a="1"/>
  <c r="J17" i="13" s="1"/>
  <c r="B18" i="13" a="1"/>
  <c r="B18" i="13" s="1"/>
  <c r="J10" i="13" a="1"/>
  <c r="J10" i="13" s="1"/>
  <c r="B10" i="13" a="1"/>
  <c r="B10" i="13" s="1"/>
  <c r="Z4" i="1" a="1"/>
  <c r="Z4" i="1" s="1"/>
  <c r="Y4" i="1" a="1"/>
  <c r="Y4" i="1" s="1"/>
  <c r="M8" i="1" a="1"/>
  <c r="M8" i="1" s="1"/>
  <c r="L8" i="1" s="1" a="1"/>
  <c r="L8" i="1" s="1"/>
  <c r="O4" i="5" a="1"/>
  <c r="O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Adamko</author>
  </authors>
  <commentList>
    <comment ref="L12" authorId="0" shapeId="0" xr:uid="{920D4ED6-CD91-48FC-A735-EE39D3B2C9B9}">
      <text>
        <r>
          <rPr>
            <b/>
            <sz val="9"/>
            <color indexed="81"/>
            <rFont val="Segoe UI"/>
            <family val="2"/>
            <charset val="238"/>
          </rPr>
          <t>Peter Adamko:</t>
        </r>
        <r>
          <rPr>
            <sz val="9"/>
            <color indexed="81"/>
            <rFont val="Segoe UI"/>
            <family val="2"/>
            <charset val="238"/>
          </rPr>
          <t xml:space="preserve">
Toto platilo cca pred rokom 2023. Teraz už Excel duplicity v zozname ignoruje automaticky.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<sst xmlns="http://schemas.openxmlformats.org/spreadsheetml/2006/main" count="929" uniqueCount="152">
  <si>
    <t>MENO</t>
  </si>
  <si>
    <t>PRIEZVISKO</t>
  </si>
  <si>
    <t>ZNAMKA</t>
  </si>
  <si>
    <t>DAT_NAR</t>
  </si>
  <si>
    <t>MESTO</t>
  </si>
  <si>
    <t>ZVIERA</t>
  </si>
  <si>
    <t>POC_SURODENCOV</t>
  </si>
  <si>
    <t>VRECKOVE</t>
  </si>
  <si>
    <t>VYSKA</t>
  </si>
  <si>
    <t>HMOTNOST</t>
  </si>
  <si>
    <t>Omar17</t>
  </si>
  <si>
    <t>Baxterko17</t>
  </si>
  <si>
    <t>Salt Lake City</t>
  </si>
  <si>
    <t>nemá</t>
  </si>
  <si>
    <t>Omar</t>
  </si>
  <si>
    <t>Baxter</t>
  </si>
  <si>
    <t>Sopie</t>
  </si>
  <si>
    <t>MŘller</t>
  </si>
  <si>
    <t>Zilina</t>
  </si>
  <si>
    <t>Paul</t>
  </si>
  <si>
    <t>Pluhar</t>
  </si>
  <si>
    <t>Indianapolis</t>
  </si>
  <si>
    <t>had</t>
  </si>
  <si>
    <t>Thomas</t>
  </si>
  <si>
    <t>Milberg</t>
  </si>
  <si>
    <t>New Delhi</t>
  </si>
  <si>
    <t>pes</t>
  </si>
  <si>
    <t>Carlo</t>
  </si>
  <si>
    <t>Williams</t>
  </si>
  <si>
    <t>San Francisco</t>
  </si>
  <si>
    <t>Lauren</t>
  </si>
  <si>
    <t>Picard</t>
  </si>
  <si>
    <t>Tokyo</t>
  </si>
  <si>
    <t>Matt</t>
  </si>
  <si>
    <t>Falk</t>
  </si>
  <si>
    <t>Adelaide</t>
  </si>
  <si>
    <t>Martina</t>
  </si>
  <si>
    <t>Spencer</t>
  </si>
  <si>
    <t>Hiroshima</t>
  </si>
  <si>
    <t>Jim</t>
  </si>
  <si>
    <t>Burlinson</t>
  </si>
  <si>
    <t>Los Angeles</t>
  </si>
  <si>
    <t>Margaret</t>
  </si>
  <si>
    <t>Kiesbauer</t>
  </si>
  <si>
    <t>Portland</t>
  </si>
  <si>
    <t>papagáj</t>
  </si>
  <si>
    <t>Marco</t>
  </si>
  <si>
    <t>Brunner</t>
  </si>
  <si>
    <t>Oxford</t>
  </si>
  <si>
    <t>Percy</t>
  </si>
  <si>
    <t>Stone</t>
  </si>
  <si>
    <t>Copenhagen</t>
  </si>
  <si>
    <t>Betty</t>
  </si>
  <si>
    <t>Falková</t>
  </si>
  <si>
    <t>Sydney</t>
  </si>
  <si>
    <t>rybky</t>
  </si>
  <si>
    <t>Sigourney</t>
  </si>
  <si>
    <t>Mastorakis</t>
  </si>
  <si>
    <t>Madrid</t>
  </si>
  <si>
    <t>Caudia</t>
  </si>
  <si>
    <t>Galligan</t>
  </si>
  <si>
    <t>Bagdad</t>
  </si>
  <si>
    <t>škrečok</t>
  </si>
  <si>
    <t>Gustav01</t>
  </si>
  <si>
    <t>Hamilton</t>
  </si>
  <si>
    <t>Beirut</t>
  </si>
  <si>
    <t>Petty</t>
  </si>
  <si>
    <t>Lowry</t>
  </si>
  <si>
    <t>Paris</t>
  </si>
  <si>
    <t>Arnold</t>
  </si>
  <si>
    <t>Erdel</t>
  </si>
  <si>
    <t>Bozen</t>
  </si>
  <si>
    <t>Tom</t>
  </si>
  <si>
    <t>Alber</t>
  </si>
  <si>
    <t>Lima</t>
  </si>
  <si>
    <t>David</t>
  </si>
  <si>
    <t>De Laurentis</t>
  </si>
  <si>
    <t>Cristina</t>
  </si>
  <si>
    <t>Las Vegas</t>
  </si>
  <si>
    <t>Rick</t>
  </si>
  <si>
    <t>Nebel</t>
  </si>
  <si>
    <t>Rio de Janiero</t>
  </si>
  <si>
    <t>Paudge</t>
  </si>
  <si>
    <t>Schneider</t>
  </si>
  <si>
    <t>Jack</t>
  </si>
  <si>
    <t>Shmithers</t>
  </si>
  <si>
    <t>Salzburg</t>
  </si>
  <si>
    <t>Simon</t>
  </si>
  <si>
    <t>Atkinson</t>
  </si>
  <si>
    <t>Galway</t>
  </si>
  <si>
    <t>Meyer</t>
  </si>
  <si>
    <t>Munich</t>
  </si>
  <si>
    <t>Linda</t>
  </si>
  <si>
    <t>Geier</t>
  </si>
  <si>
    <t>Richard</t>
  </si>
  <si>
    <t>H÷rbiger</t>
  </si>
  <si>
    <t>Neumarkt</t>
  </si>
  <si>
    <t>mačka</t>
  </si>
  <si>
    <t>Potter</t>
  </si>
  <si>
    <t>Berlin</t>
  </si>
  <si>
    <t>Raoul</t>
  </si>
  <si>
    <t>Milan</t>
  </si>
  <si>
    <t>Johnny</t>
  </si>
  <si>
    <t>Caso</t>
  </si>
  <si>
    <t>Lissabon</t>
  </si>
  <si>
    <t>Whi</t>
  </si>
  <si>
    <t>Komorowska</t>
  </si>
  <si>
    <t>Billy</t>
  </si>
  <si>
    <t>Teheran</t>
  </si>
  <si>
    <t>Henry</t>
  </si>
  <si>
    <t>Tel Aviv</t>
  </si>
  <si>
    <t>Goldberg</t>
  </si>
  <si>
    <t>Milwaukee</t>
  </si>
  <si>
    <t>Leonardo</t>
  </si>
  <si>
    <t>Kaprinsky</t>
  </si>
  <si>
    <t>Seattle</t>
  </si>
  <si>
    <t>Tilda</t>
  </si>
  <si>
    <t>Coburn</t>
  </si>
  <si>
    <t>Anna</t>
  </si>
  <si>
    <t>McBride</t>
  </si>
  <si>
    <t>Kuala Lumpur</t>
  </si>
  <si>
    <t>Sally</t>
  </si>
  <si>
    <t>De Sica</t>
  </si>
  <si>
    <t>Dallas</t>
  </si>
  <si>
    <t>Joan</t>
  </si>
  <si>
    <t>V bunke L7 je overovanie pomocou zoznamu.</t>
  </si>
  <si>
    <t>Mestá v ponuke nie sú utriedené.</t>
  </si>
  <si>
    <r>
      <t xml:space="preserve">Keď pridáme do tabuľky riadok s novým mestom, mesto sa </t>
    </r>
    <r>
      <rPr>
        <b/>
        <sz val="11"/>
        <color theme="1"/>
        <rFont val="Calibri"/>
        <family val="2"/>
        <charset val="238"/>
        <scheme val="minor"/>
      </rPr>
      <t>nepridá</t>
    </r>
    <r>
      <rPr>
        <sz val="11"/>
        <color theme="1"/>
        <rFont val="Calibri"/>
        <family val="2"/>
        <charset val="238"/>
        <scheme val="minor"/>
      </rPr>
      <t xml:space="preserve"> do zoznamu.</t>
    </r>
  </si>
  <si>
    <t>Nevýhody starého spôsobu:</t>
  </si>
  <si>
    <t>Výhody nového spôsobu:</t>
  </si>
  <si>
    <t>Mestá v ponuke sú utriedené.</t>
  </si>
  <si>
    <t>Mestá v ponuke sa neopakujú.</t>
  </si>
  <si>
    <r>
      <t xml:space="preserve">Keď pridáme do tabuľky riadok s novým mestom, mesto sa </t>
    </r>
    <r>
      <rPr>
        <b/>
        <sz val="11"/>
        <color theme="1"/>
        <rFont val="Calibri"/>
        <family val="2"/>
        <charset val="238"/>
        <scheme val="minor"/>
      </rPr>
      <t>pridá</t>
    </r>
    <r>
      <rPr>
        <sz val="11"/>
        <color theme="1"/>
        <rFont val="Calibri"/>
        <family val="2"/>
        <charset val="238"/>
        <scheme val="minor"/>
      </rPr>
      <t xml:space="preserve"> do zoznamu.</t>
    </r>
  </si>
  <si>
    <t>Dáta sa filtrujú automaticky.</t>
  </si>
  <si>
    <t>Meňte známky alebo zvieratka.</t>
  </si>
  <si>
    <t>Dáta sa nefiltrujú automaticky.</t>
  </si>
  <si>
    <t>Vyberte si mesto svojich snov</t>
  </si>
  <si>
    <t>1.</t>
  </si>
  <si>
    <t>2.</t>
  </si>
  <si>
    <t>3.</t>
  </si>
  <si>
    <t>4.</t>
  </si>
  <si>
    <t>Omar0</t>
  </si>
  <si>
    <t>vyber známku</t>
  </si>
  <si>
    <t>vyber zviera</t>
  </si>
  <si>
    <t>a zároveň</t>
  </si>
  <si>
    <t>alebo</t>
  </si>
  <si>
    <t>5.</t>
  </si>
  <si>
    <t>6.</t>
  </si>
  <si>
    <t>&lt;- úloha 3</t>
  </si>
  <si>
    <t>7.</t>
  </si>
  <si>
    <t>Mestá v ponuke sa opakujú.*</t>
  </si>
  <si>
    <t>ver. 24.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</si>
</sst>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 tint="-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0" borderId="0" xfId="0" applyNumberFormat="1" applyFont="1"/>
    <xf numFmtId="1" fontId="0" fillId="0" borderId="0" xfId="0" applyNumberFormat="1"/>
    <xf numFmtId="14" fontId="0" fillId="0" borderId="0" xfId="0" applyNumberFormat="1"/>
    <xf numFmtId="1" fontId="3" fillId="0" borderId="0" xfId="0" applyNumberFormat="1" applyFont="1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" fontId="2" fillId="0" borderId="2" xfId="0" applyNumberFormat="1" applyFont="1" applyBorder="1"/>
    <xf numFmtId="1" fontId="2" fillId="0" borderId="3" xfId="0" applyNumberFormat="1" applyFont="1" applyBorder="1"/>
    <xf numFmtId="0" fontId="0" fillId="0" borderId="5" xfId="0" applyBorder="1"/>
    <xf numFmtId="0" fontId="0" fillId="0" borderId="7" xfId="0" applyBorder="1"/>
    <xf numFmtId="0" fontId="1" fillId="3" borderId="0" xfId="0" applyFont="1" applyFill="1"/>
    <xf numFmtId="1" fontId="2" fillId="4" borderId="0" xfId="0" applyNumberFormat="1" applyFont="1" applyFill="1"/>
    <xf numFmtId="1" fontId="0" fillId="0" borderId="4" xfId="0" applyNumberFormat="1" applyBorder="1"/>
    <xf numFmtId="1" fontId="0" fillId="0" borderId="6" xfId="0" applyNumberFormat="1" applyBorder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1" fontId="1" fillId="0" borderId="0" xfId="0" applyNumberFormat="1" applyFont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" fillId="3" borderId="0" xfId="0" applyFont="1" applyFill="1"/>
  </cellXfs>
  <cellStyles count="1">
    <cellStyle name="Normálna" xfId="0" builtinId="0"/>
  </cellStyles>
  <dxfs count="2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/m/yyyy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1" formatCode="0"/>
    </dxf>
    <dxf>
      <numFmt numFmtId="1" formatCode="0"/>
    </dxf>
    <dxf>
      <numFmt numFmtId="1" formatCode="0"/>
    </dxf>
    <dxf>
      <numFmt numFmtId="19" formatCode="d/m/yyyy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/m/yyyy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488DC0-B094-4BDD-9C16-8D25549CB602}" name="TabKM" displayName="TabKM" ref="A1:J42" totalsRowShown="0" headerRowDxfId="28">
  <tableColumns count="10">
    <tableColumn id="1" xr3:uid="{D51D997E-B81B-4651-8775-8CC16D4CF0CC}" name="MENO" dataDxfId="27"/>
    <tableColumn id="2" xr3:uid="{F59755C0-96DC-4DCB-BA93-8E4AB0F90EC7}" name="PRIEZVISKO" dataDxfId="26"/>
    <tableColumn id="3" xr3:uid="{F9E97967-A60E-4B9E-864A-9518399ACC4D}" name="ZNAMKA" dataDxfId="25"/>
    <tableColumn id="4" xr3:uid="{0AEB2B93-1F09-4489-A5C0-3D9F26E7D286}" name="DAT_NAR" dataDxfId="24"/>
    <tableColumn id="5" xr3:uid="{A19B2C43-7FC6-4B5D-B95D-4317E5ED8D3C}" name="MESTO" dataDxfId="23"/>
    <tableColumn id="6" xr3:uid="{BFF89F94-112B-4241-A481-D67D32C7DAB8}" name="ZVIERA" dataDxfId="22"/>
    <tableColumn id="7" xr3:uid="{615F3B04-63A9-4441-8BE3-719E2FBAA4AD}" name="POC_SURODENCOV" dataDxfId="21"/>
    <tableColumn id="8" xr3:uid="{2B7ABE28-6434-4575-8933-F4F0AF904A42}" name="VRECKOVE" dataDxfId="20"/>
    <tableColumn id="9" xr3:uid="{10E140EA-38F9-4828-9B0D-24B608D050EB}" name="VYSKA" dataDxfId="19"/>
    <tableColumn id="10" xr3:uid="{12FFB1D5-0EAE-40D7-9FA5-4F220D4773D3}" name="HMOTNOST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148A8A-3EB8-453A-AC56-5E28404A013A}" name="TabFM4" displayName="TabFM4" ref="A1:F11" totalsRowShown="0" headerRowDxfId="17">
  <tableColumns count="6">
    <tableColumn id="1" xr3:uid="{A455957E-F1CF-489C-8DF9-879BB2D491D2}" name="MENO" dataDxfId="16"/>
    <tableColumn id="2" xr3:uid="{BD43AD99-085A-4438-9C34-8A854BDEDB02}" name="PRIEZVISKO" dataDxfId="15"/>
    <tableColumn id="3" xr3:uid="{014497BF-4C8C-48E1-BD8E-D7F91A013432}" name="ZNAMKA" dataDxfId="14"/>
    <tableColumn id="4" xr3:uid="{E2BB3B3C-982D-4032-A5A1-9DBFA47ADB8A}" name="DAT_NAR" dataDxfId="13"/>
    <tableColumn id="5" xr3:uid="{C63E7D10-295D-4E6C-976C-C4C8DBDE7402}" name="MESTO" dataDxfId="12"/>
    <tableColumn id="6" xr3:uid="{66490F6D-E067-4188-8D1C-25267CEFE61F}" name="ZVIERA" dataDxfId="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4032F-9883-4704-BB77-50A8751B55C2}" name="TabFM" displayName="TabFM" ref="A7:J48" totalsRowShown="0" headerRowDxfId="10">
  <tableColumns count="10">
    <tableColumn id="1" xr3:uid="{B7DA1A7E-E2A0-4008-A2E5-391B099AB432}" name="MENO" dataDxfId="9"/>
    <tableColumn id="2" xr3:uid="{F47E0BDB-0227-43C4-A04F-BDC905A89A16}" name="PRIEZVISKO" dataDxfId="8"/>
    <tableColumn id="3" xr3:uid="{15BC37ED-2F6C-4159-B9C1-508ED255D4E9}" name="ZNAMKA" dataDxfId="7"/>
    <tableColumn id="4" xr3:uid="{4C379036-A67F-4A3A-A649-0551A4E3325D}" name="DAT_NAR" dataDxfId="6"/>
    <tableColumn id="5" xr3:uid="{46DEEE9A-34A8-4B9F-90C2-C2EC7D1F00FD}" name="MESTO" dataDxfId="5"/>
    <tableColumn id="6" xr3:uid="{30A3AA88-86F5-4C33-B24E-ACA94D8FA12C}" name="ZVIERA" dataDxfId="4"/>
    <tableColumn id="7" xr3:uid="{C4107E6E-AB26-4E51-BE9D-D5AF66BC82E5}" name="POC_SURODENCOV" dataDxfId="3"/>
    <tableColumn id="8" xr3:uid="{38964EC3-E9FE-420E-BA9D-9E0599CFB4C4}" name="VRECKOVE" dataDxfId="2"/>
    <tableColumn id="9" xr3:uid="{615940D4-A35C-49FA-9740-F040D7DC9F83}" name="VYSKA" dataDxfId="1"/>
    <tableColumn id="10" xr3:uid="{079B9A04-386A-4467-8538-58C7B7F2B558}" name="HMOTNO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2A34-8FC8-4213-A3FF-7D757BACDC74}">
  <dimension ref="A1:L42"/>
  <sheetViews>
    <sheetView tabSelected="1" zoomScale="115" zoomScaleNormal="115" workbookViewId="0">
      <selection activeCell="L2" sqref="L2"/>
    </sheetView>
  </sheetViews>
  <sheetFormatPr defaultColWidth="9" defaultRowHeight="15" x14ac:dyDescent="0.25"/>
  <cols>
    <col min="1" max="1" width="9.85546875" bestFit="1" customWidth="1"/>
    <col min="2" max="2" width="12.42578125" bestFit="1" customWidth="1"/>
    <col min="3" max="3" width="8.7109375" bestFit="1" customWidth="1"/>
    <col min="4" max="4" width="11.140625" bestFit="1" customWidth="1"/>
    <col min="5" max="5" width="13.5703125" bestFit="1" customWidth="1"/>
    <col min="6" max="6" width="7.85546875" bestFit="1" customWidth="1"/>
    <col min="7" max="7" width="19.7109375" bestFit="1" customWidth="1"/>
    <col min="8" max="8" width="11.140625" bestFit="1" customWidth="1"/>
    <col min="9" max="9" width="7.28515625" bestFit="1" customWidth="1"/>
    <col min="10" max="10" width="12" bestFit="1" customWidth="1"/>
    <col min="12" max="12" width="4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1" t="s">
        <v>151</v>
      </c>
    </row>
    <row r="2" spans="1:12" x14ac:dyDescent="0.25">
      <c r="A2" s="2" t="s">
        <v>10</v>
      </c>
      <c r="B2" s="2" t="s">
        <v>11</v>
      </c>
      <c r="C2" s="2">
        <v>4</v>
      </c>
      <c r="D2" s="3">
        <v>30906</v>
      </c>
      <c r="E2" s="2" t="s">
        <v>12</v>
      </c>
      <c r="F2" s="2" t="s">
        <v>13</v>
      </c>
      <c r="G2" s="2">
        <v>2</v>
      </c>
      <c r="H2" s="2">
        <v>7</v>
      </c>
      <c r="I2" s="2">
        <v>197</v>
      </c>
      <c r="J2" s="4">
        <v>77</v>
      </c>
    </row>
    <row r="3" spans="1:12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" t="s">
        <v>13</v>
      </c>
      <c r="G3" s="2">
        <v>2</v>
      </c>
      <c r="H3" s="2">
        <v>7</v>
      </c>
      <c r="I3" s="2">
        <v>197</v>
      </c>
      <c r="J3" s="2">
        <v>66</v>
      </c>
    </row>
    <row r="4" spans="1:12" x14ac:dyDescent="0.25">
      <c r="A4" s="2" t="s">
        <v>16</v>
      </c>
      <c r="B4" s="2" t="s">
        <v>17</v>
      </c>
      <c r="C4" s="2">
        <v>2</v>
      </c>
      <c r="D4" s="3">
        <v>30377</v>
      </c>
      <c r="E4" s="2" t="s">
        <v>18</v>
      </c>
      <c r="F4" s="2" t="s">
        <v>13</v>
      </c>
      <c r="G4" s="2">
        <v>2</v>
      </c>
      <c r="H4" s="2">
        <v>271</v>
      </c>
      <c r="I4" s="2">
        <v>159</v>
      </c>
      <c r="J4" s="2">
        <v>62</v>
      </c>
    </row>
    <row r="5" spans="1:12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  <c r="G5" s="2">
        <v>4</v>
      </c>
      <c r="H5" s="2">
        <v>482</v>
      </c>
      <c r="I5" s="2">
        <v>161</v>
      </c>
      <c r="J5" s="2">
        <v>47</v>
      </c>
    </row>
    <row r="6" spans="1:12" ht="15.75" thickBot="1" x14ac:dyDescent="0.3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  <c r="G6" s="2">
        <v>3</v>
      </c>
      <c r="H6" s="2">
        <v>720</v>
      </c>
      <c r="I6" s="2">
        <v>150</v>
      </c>
      <c r="J6" s="2">
        <v>78</v>
      </c>
      <c r="L6" s="5" t="s">
        <v>136</v>
      </c>
    </row>
    <row r="7" spans="1:12" ht="15.75" thickBot="1" x14ac:dyDescent="0.3">
      <c r="A7" s="2" t="s">
        <v>27</v>
      </c>
      <c r="B7" s="2" t="s">
        <v>28</v>
      </c>
      <c r="C7" s="2">
        <v>4</v>
      </c>
      <c r="D7" s="3">
        <v>30475</v>
      </c>
      <c r="E7" s="2" t="s">
        <v>29</v>
      </c>
      <c r="F7" s="2" t="s">
        <v>26</v>
      </c>
      <c r="G7" s="2">
        <v>0</v>
      </c>
      <c r="H7" s="2">
        <v>733</v>
      </c>
      <c r="I7" s="2">
        <v>182</v>
      </c>
      <c r="J7" s="2">
        <v>90</v>
      </c>
      <c r="L7" s="6" t="s">
        <v>12</v>
      </c>
    </row>
    <row r="8" spans="1:12" x14ac:dyDescent="0.25">
      <c r="A8" s="2" t="s">
        <v>30</v>
      </c>
      <c r="B8" s="2" t="s">
        <v>31</v>
      </c>
      <c r="C8" s="2">
        <v>3</v>
      </c>
      <c r="D8" s="3">
        <v>30855</v>
      </c>
      <c r="E8" s="2" t="s">
        <v>32</v>
      </c>
      <c r="F8" s="2" t="s">
        <v>13</v>
      </c>
      <c r="G8" s="2">
        <v>4</v>
      </c>
      <c r="H8" s="2">
        <v>971</v>
      </c>
      <c r="I8" s="2">
        <v>185</v>
      </c>
      <c r="J8" s="2">
        <v>94</v>
      </c>
    </row>
    <row r="9" spans="1:12" x14ac:dyDescent="0.25">
      <c r="A9" s="2" t="s">
        <v>33</v>
      </c>
      <c r="B9" s="2" t="s">
        <v>34</v>
      </c>
      <c r="C9" s="2">
        <v>4</v>
      </c>
      <c r="D9" s="3">
        <v>30685</v>
      </c>
      <c r="E9" s="2" t="s">
        <v>35</v>
      </c>
      <c r="F9" s="2" t="s">
        <v>22</v>
      </c>
      <c r="G9" s="2">
        <v>1</v>
      </c>
      <c r="H9" s="2">
        <v>997</v>
      </c>
      <c r="I9" s="2">
        <v>188</v>
      </c>
      <c r="J9" s="2">
        <v>46</v>
      </c>
      <c r="L9" s="8" t="s">
        <v>125</v>
      </c>
    </row>
    <row r="10" spans="1:12" x14ac:dyDescent="0.25">
      <c r="A10" s="2" t="s">
        <v>36</v>
      </c>
      <c r="B10" s="2" t="s">
        <v>37</v>
      </c>
      <c r="C10" s="2">
        <v>2</v>
      </c>
      <c r="D10" s="3">
        <v>29711</v>
      </c>
      <c r="E10" s="2" t="s">
        <v>38</v>
      </c>
      <c r="F10" s="2" t="s">
        <v>13</v>
      </c>
      <c r="G10" s="2">
        <v>0</v>
      </c>
      <c r="H10" s="2">
        <v>1264</v>
      </c>
      <c r="I10" s="2">
        <v>168</v>
      </c>
      <c r="J10" s="2">
        <v>82</v>
      </c>
      <c r="L10" s="9" t="s">
        <v>128</v>
      </c>
    </row>
    <row r="11" spans="1:12" x14ac:dyDescent="0.25">
      <c r="A11" s="2" t="s">
        <v>39</v>
      </c>
      <c r="B11" s="2" t="s">
        <v>40</v>
      </c>
      <c r="C11" s="2">
        <v>2</v>
      </c>
      <c r="D11" s="3">
        <v>30691</v>
      </c>
      <c r="E11" s="2" t="s">
        <v>41</v>
      </c>
      <c r="F11" s="2" t="s">
        <v>13</v>
      </c>
      <c r="G11" s="2">
        <v>0</v>
      </c>
      <c r="H11" s="2">
        <v>1749</v>
      </c>
      <c r="I11" s="2">
        <v>153</v>
      </c>
      <c r="J11" s="2">
        <v>76</v>
      </c>
      <c r="L11" s="8" t="s">
        <v>126</v>
      </c>
    </row>
    <row r="12" spans="1:12" x14ac:dyDescent="0.25">
      <c r="A12" s="2" t="s">
        <v>42</v>
      </c>
      <c r="B12" s="2" t="s">
        <v>43</v>
      </c>
      <c r="C12" s="2">
        <v>1</v>
      </c>
      <c r="D12" s="3">
        <v>29447</v>
      </c>
      <c r="E12" s="2" t="s">
        <v>44</v>
      </c>
      <c r="F12" s="2" t="s">
        <v>45</v>
      </c>
      <c r="G12" s="2">
        <v>2</v>
      </c>
      <c r="H12" s="2">
        <v>1798</v>
      </c>
      <c r="I12" s="2">
        <v>168</v>
      </c>
      <c r="J12" s="2">
        <v>61</v>
      </c>
      <c r="L12" s="23" t="s">
        <v>150</v>
      </c>
    </row>
    <row r="13" spans="1:12" ht="15" customHeight="1" x14ac:dyDescent="0.25">
      <c r="A13" s="2" t="s">
        <v>46</v>
      </c>
      <c r="B13" s="2" t="s">
        <v>47</v>
      </c>
      <c r="C13" s="2">
        <v>4</v>
      </c>
      <c r="D13" s="3">
        <v>30349</v>
      </c>
      <c r="E13" s="2" t="s">
        <v>48</v>
      </c>
      <c r="F13" s="2" t="s">
        <v>13</v>
      </c>
      <c r="G13" s="2">
        <v>4</v>
      </c>
      <c r="H13" s="2">
        <v>1915</v>
      </c>
      <c r="I13" s="2">
        <v>196</v>
      </c>
      <c r="J13" s="2">
        <v>52</v>
      </c>
      <c r="L13" s="24" t="s">
        <v>127</v>
      </c>
    </row>
    <row r="14" spans="1:12" x14ac:dyDescent="0.25">
      <c r="A14" s="2" t="s">
        <v>49</v>
      </c>
      <c r="B14" s="2" t="s">
        <v>50</v>
      </c>
      <c r="C14" s="2">
        <v>2</v>
      </c>
      <c r="D14" s="3">
        <v>30463</v>
      </c>
      <c r="E14" s="2" t="s">
        <v>51</v>
      </c>
      <c r="F14" s="2" t="s">
        <v>26</v>
      </c>
      <c r="G14" s="2">
        <v>0</v>
      </c>
      <c r="H14" s="2">
        <v>285</v>
      </c>
      <c r="I14" s="2">
        <v>173</v>
      </c>
      <c r="J14" s="2">
        <v>76</v>
      </c>
      <c r="L14" s="24"/>
    </row>
    <row r="15" spans="1:12" x14ac:dyDescent="0.25">
      <c r="A15" s="2" t="s">
        <v>52</v>
      </c>
      <c r="B15" s="2" t="s">
        <v>53</v>
      </c>
      <c r="C15" s="2">
        <v>4</v>
      </c>
      <c r="D15" s="3">
        <v>30954</v>
      </c>
      <c r="E15" s="2" t="s">
        <v>54</v>
      </c>
      <c r="F15" s="2" t="s">
        <v>55</v>
      </c>
      <c r="G15" s="2">
        <v>1</v>
      </c>
      <c r="H15" s="2">
        <v>297</v>
      </c>
      <c r="I15" s="2">
        <v>188</v>
      </c>
      <c r="J15" s="2">
        <v>46</v>
      </c>
      <c r="L15" s="7"/>
    </row>
    <row r="16" spans="1:12" x14ac:dyDescent="0.25">
      <c r="A16" s="2" t="s">
        <v>56</v>
      </c>
      <c r="B16" s="2" t="s">
        <v>57</v>
      </c>
      <c r="C16" s="2">
        <v>4</v>
      </c>
      <c r="D16" s="3">
        <v>29964</v>
      </c>
      <c r="E16" s="2" t="s">
        <v>58</v>
      </c>
      <c r="F16" s="2" t="s">
        <v>55</v>
      </c>
      <c r="G16" s="2">
        <v>3</v>
      </c>
      <c r="H16" s="2">
        <v>345</v>
      </c>
      <c r="I16" s="2">
        <v>164</v>
      </c>
      <c r="J16" s="2">
        <v>104</v>
      </c>
    </row>
    <row r="17" spans="1:10" x14ac:dyDescent="0.25">
      <c r="A17" s="2" t="s">
        <v>59</v>
      </c>
      <c r="B17" s="2" t="s">
        <v>60</v>
      </c>
      <c r="C17" s="2">
        <v>3</v>
      </c>
      <c r="D17" s="3">
        <v>30365</v>
      </c>
      <c r="E17" s="2" t="s">
        <v>61</v>
      </c>
      <c r="F17" s="2" t="s">
        <v>62</v>
      </c>
      <c r="G17" s="2">
        <v>2</v>
      </c>
      <c r="H17" s="2">
        <v>930</v>
      </c>
      <c r="I17" s="2">
        <v>150</v>
      </c>
      <c r="J17" s="2">
        <v>98</v>
      </c>
    </row>
    <row r="18" spans="1:10" x14ac:dyDescent="0.25">
      <c r="A18" s="2" t="s">
        <v>63</v>
      </c>
      <c r="B18" s="2" t="s">
        <v>64</v>
      </c>
      <c r="C18" s="2">
        <v>3</v>
      </c>
      <c r="D18" s="3">
        <v>30815</v>
      </c>
      <c r="E18" s="2" t="s">
        <v>65</v>
      </c>
      <c r="F18" s="2" t="s">
        <v>55</v>
      </c>
      <c r="G18" s="2">
        <v>0</v>
      </c>
      <c r="H18" s="2">
        <v>1419</v>
      </c>
      <c r="I18" s="2">
        <v>181</v>
      </c>
      <c r="J18" s="2">
        <v>67</v>
      </c>
    </row>
    <row r="19" spans="1:10" x14ac:dyDescent="0.25">
      <c r="A19" s="2" t="s">
        <v>66</v>
      </c>
      <c r="B19" s="2" t="s">
        <v>67</v>
      </c>
      <c r="C19" s="2">
        <v>2</v>
      </c>
      <c r="D19" s="3">
        <v>29716</v>
      </c>
      <c r="E19" s="2" t="s">
        <v>68</v>
      </c>
      <c r="F19" s="2" t="s">
        <v>45</v>
      </c>
      <c r="G19" s="2">
        <v>3</v>
      </c>
      <c r="H19" s="2">
        <v>1476</v>
      </c>
      <c r="I19" s="2">
        <v>161</v>
      </c>
      <c r="J19" s="2">
        <v>87</v>
      </c>
    </row>
    <row r="20" spans="1:10" x14ac:dyDescent="0.25">
      <c r="A20" s="2" t="s">
        <v>69</v>
      </c>
      <c r="B20" s="2" t="s">
        <v>70</v>
      </c>
      <c r="C20" s="2">
        <v>4</v>
      </c>
      <c r="D20" s="3">
        <v>30045</v>
      </c>
      <c r="E20" s="2" t="s">
        <v>71</v>
      </c>
      <c r="F20" s="2" t="s">
        <v>13</v>
      </c>
      <c r="G20" s="2">
        <v>3</v>
      </c>
      <c r="H20" s="2">
        <v>1988</v>
      </c>
      <c r="I20" s="2">
        <v>153</v>
      </c>
      <c r="J20" s="2">
        <v>87</v>
      </c>
    </row>
    <row r="21" spans="1:10" x14ac:dyDescent="0.25">
      <c r="A21" s="2" t="s">
        <v>72</v>
      </c>
      <c r="B21" s="2" t="s">
        <v>73</v>
      </c>
      <c r="C21" s="2">
        <v>1</v>
      </c>
      <c r="D21" s="3">
        <v>29592</v>
      </c>
      <c r="E21" s="2" t="s">
        <v>74</v>
      </c>
      <c r="F21" s="2" t="s">
        <v>62</v>
      </c>
      <c r="G21" s="2">
        <v>2</v>
      </c>
      <c r="H21" s="2">
        <v>6</v>
      </c>
      <c r="I21" s="2">
        <v>160</v>
      </c>
      <c r="J21" s="2">
        <v>90</v>
      </c>
    </row>
    <row r="22" spans="1:10" x14ac:dyDescent="0.25">
      <c r="A22" s="2" t="s">
        <v>75</v>
      </c>
      <c r="B22" s="2" t="s">
        <v>76</v>
      </c>
      <c r="C22" s="2">
        <v>4</v>
      </c>
      <c r="D22" s="3">
        <v>29307</v>
      </c>
      <c r="E22" s="2" t="s">
        <v>71</v>
      </c>
      <c r="F22" s="2" t="s">
        <v>62</v>
      </c>
      <c r="G22" s="2">
        <v>4</v>
      </c>
      <c r="H22" s="2">
        <v>331</v>
      </c>
      <c r="I22" s="2">
        <v>169</v>
      </c>
      <c r="J22" s="2">
        <v>60</v>
      </c>
    </row>
    <row r="23" spans="1:10" x14ac:dyDescent="0.25">
      <c r="A23" s="2" t="s">
        <v>77</v>
      </c>
      <c r="B23" s="2" t="s">
        <v>73</v>
      </c>
      <c r="C23" s="2">
        <v>1</v>
      </c>
      <c r="D23" s="3">
        <v>30417</v>
      </c>
      <c r="E23" s="2" t="s">
        <v>78</v>
      </c>
      <c r="F23" s="2" t="s">
        <v>22</v>
      </c>
      <c r="G23" s="2">
        <v>4</v>
      </c>
      <c r="H23" s="2">
        <v>352</v>
      </c>
      <c r="I23" s="2">
        <v>162</v>
      </c>
      <c r="J23" s="2">
        <v>64</v>
      </c>
    </row>
    <row r="24" spans="1:10" x14ac:dyDescent="0.25">
      <c r="A24" s="2" t="s">
        <v>79</v>
      </c>
      <c r="B24" s="2" t="s">
        <v>80</v>
      </c>
      <c r="C24" s="2">
        <v>3</v>
      </c>
      <c r="D24" s="3">
        <v>29708</v>
      </c>
      <c r="E24" s="2" t="s">
        <v>81</v>
      </c>
      <c r="F24" s="2" t="s">
        <v>22</v>
      </c>
      <c r="G24" s="2">
        <v>3</v>
      </c>
      <c r="H24" s="2">
        <v>474</v>
      </c>
      <c r="I24" s="2">
        <v>177</v>
      </c>
      <c r="J24" s="2">
        <v>100</v>
      </c>
    </row>
    <row r="25" spans="1:10" x14ac:dyDescent="0.25">
      <c r="A25" s="2" t="s">
        <v>82</v>
      </c>
      <c r="B25" s="2" t="s">
        <v>83</v>
      </c>
      <c r="C25" s="2">
        <v>3</v>
      </c>
      <c r="D25" s="3">
        <v>29764</v>
      </c>
      <c r="E25" s="2" t="s">
        <v>81</v>
      </c>
      <c r="F25" s="2" t="s">
        <v>62</v>
      </c>
      <c r="G25" s="2">
        <v>0</v>
      </c>
      <c r="H25" s="2">
        <v>580</v>
      </c>
      <c r="I25" s="2">
        <v>168</v>
      </c>
      <c r="J25" s="2">
        <v>81</v>
      </c>
    </row>
    <row r="26" spans="1:10" x14ac:dyDescent="0.25">
      <c r="A26" s="2" t="s">
        <v>84</v>
      </c>
      <c r="B26" s="2" t="s">
        <v>85</v>
      </c>
      <c r="C26" s="2">
        <v>4</v>
      </c>
      <c r="D26" s="3">
        <v>30469</v>
      </c>
      <c r="E26" s="2" t="s">
        <v>86</v>
      </c>
      <c r="F26" s="2" t="s">
        <v>62</v>
      </c>
      <c r="G26" s="2">
        <v>4</v>
      </c>
      <c r="H26" s="2">
        <v>707</v>
      </c>
      <c r="I26" s="2">
        <v>156</v>
      </c>
      <c r="J26" s="2">
        <v>61</v>
      </c>
    </row>
    <row r="27" spans="1:10" x14ac:dyDescent="0.25">
      <c r="A27" s="2" t="s">
        <v>87</v>
      </c>
      <c r="B27" s="2" t="s">
        <v>88</v>
      </c>
      <c r="C27" s="2">
        <v>2</v>
      </c>
      <c r="D27" s="3">
        <v>30138</v>
      </c>
      <c r="E27" s="2" t="s">
        <v>89</v>
      </c>
      <c r="F27" s="2" t="s">
        <v>55</v>
      </c>
      <c r="G27" s="2">
        <v>4</v>
      </c>
      <c r="H27" s="2">
        <v>734</v>
      </c>
      <c r="I27" s="2">
        <v>180</v>
      </c>
      <c r="J27" s="2">
        <v>81</v>
      </c>
    </row>
    <row r="28" spans="1:10" x14ac:dyDescent="0.25">
      <c r="A28" s="2" t="s">
        <v>27</v>
      </c>
      <c r="B28" s="2" t="s">
        <v>90</v>
      </c>
      <c r="C28" s="2">
        <v>1</v>
      </c>
      <c r="D28" s="3">
        <v>30155</v>
      </c>
      <c r="E28" s="2" t="s">
        <v>91</v>
      </c>
      <c r="F28" s="2" t="s">
        <v>22</v>
      </c>
      <c r="G28" s="2">
        <v>4</v>
      </c>
      <c r="H28" s="2">
        <v>1214</v>
      </c>
      <c r="I28" s="2">
        <v>179</v>
      </c>
      <c r="J28" s="2">
        <v>70</v>
      </c>
    </row>
    <row r="29" spans="1:10" x14ac:dyDescent="0.25">
      <c r="A29" s="2" t="s">
        <v>92</v>
      </c>
      <c r="B29" s="2" t="s">
        <v>93</v>
      </c>
      <c r="C29" s="2">
        <v>4</v>
      </c>
      <c r="D29" s="3">
        <v>30383</v>
      </c>
      <c r="E29" s="2" t="s">
        <v>61</v>
      </c>
      <c r="F29" s="2" t="s">
        <v>26</v>
      </c>
      <c r="G29" s="2">
        <v>2</v>
      </c>
      <c r="H29" s="2">
        <v>1729</v>
      </c>
      <c r="I29" s="2">
        <v>169</v>
      </c>
      <c r="J29" s="2">
        <v>80</v>
      </c>
    </row>
    <row r="30" spans="1:10" x14ac:dyDescent="0.25">
      <c r="A30" s="2" t="s">
        <v>94</v>
      </c>
      <c r="B30" s="2" t="s">
        <v>95</v>
      </c>
      <c r="C30" s="2">
        <v>1</v>
      </c>
      <c r="D30" s="3">
        <v>29932</v>
      </c>
      <c r="E30" s="2" t="s">
        <v>96</v>
      </c>
      <c r="F30" s="2" t="s">
        <v>97</v>
      </c>
      <c r="G30" s="2">
        <v>4</v>
      </c>
      <c r="H30" s="2">
        <v>1878</v>
      </c>
      <c r="I30" s="2">
        <v>193</v>
      </c>
      <c r="J30" s="2">
        <v>61</v>
      </c>
    </row>
    <row r="31" spans="1:10" x14ac:dyDescent="0.25">
      <c r="A31" s="2" t="s">
        <v>49</v>
      </c>
      <c r="B31" s="2" t="s">
        <v>98</v>
      </c>
      <c r="C31" s="2">
        <v>2</v>
      </c>
      <c r="D31" s="3">
        <v>29841</v>
      </c>
      <c r="E31" s="2" t="s">
        <v>99</v>
      </c>
      <c r="F31" s="2" t="s">
        <v>97</v>
      </c>
      <c r="G31" s="2">
        <v>2</v>
      </c>
      <c r="H31" s="2">
        <v>1934</v>
      </c>
      <c r="I31" s="2">
        <v>178</v>
      </c>
      <c r="J31" s="2">
        <v>88</v>
      </c>
    </row>
    <row r="32" spans="1:10" x14ac:dyDescent="0.25">
      <c r="A32" s="2" t="s">
        <v>100</v>
      </c>
      <c r="B32" s="2" t="s">
        <v>83</v>
      </c>
      <c r="C32" s="2">
        <v>1</v>
      </c>
      <c r="D32" s="3">
        <v>30998</v>
      </c>
      <c r="E32" s="2" t="s">
        <v>101</v>
      </c>
      <c r="F32" s="2" t="s">
        <v>55</v>
      </c>
      <c r="G32" s="2">
        <v>2</v>
      </c>
      <c r="H32" s="2">
        <v>1957</v>
      </c>
      <c r="I32" s="2">
        <v>151</v>
      </c>
      <c r="J32" s="2">
        <v>72</v>
      </c>
    </row>
    <row r="33" spans="1:10" x14ac:dyDescent="0.25">
      <c r="A33" s="2" t="s">
        <v>102</v>
      </c>
      <c r="B33" s="2" t="s">
        <v>103</v>
      </c>
      <c r="C33" s="2">
        <v>2</v>
      </c>
      <c r="D33" s="3">
        <v>30569</v>
      </c>
      <c r="E33" s="2" t="s">
        <v>104</v>
      </c>
      <c r="F33" s="2" t="s">
        <v>13</v>
      </c>
      <c r="G33" s="2">
        <v>0</v>
      </c>
      <c r="H33" s="2">
        <v>492</v>
      </c>
      <c r="I33" s="2">
        <v>162</v>
      </c>
      <c r="J33" s="2">
        <v>69</v>
      </c>
    </row>
    <row r="34" spans="1:10" x14ac:dyDescent="0.25">
      <c r="A34" s="2" t="s">
        <v>105</v>
      </c>
      <c r="B34" s="2" t="s">
        <v>106</v>
      </c>
      <c r="C34" s="2">
        <v>1</v>
      </c>
      <c r="D34" s="3">
        <v>29346</v>
      </c>
      <c r="E34" s="2" t="s">
        <v>101</v>
      </c>
      <c r="F34" s="2" t="s">
        <v>55</v>
      </c>
      <c r="G34" s="2">
        <v>3</v>
      </c>
      <c r="H34" s="2">
        <v>540</v>
      </c>
      <c r="I34" s="2">
        <v>162</v>
      </c>
      <c r="J34" s="2">
        <v>95</v>
      </c>
    </row>
    <row r="35" spans="1:10" x14ac:dyDescent="0.25">
      <c r="A35" s="2" t="s">
        <v>107</v>
      </c>
      <c r="B35" s="2" t="s">
        <v>43</v>
      </c>
      <c r="C35" s="2">
        <v>1</v>
      </c>
      <c r="D35" s="3">
        <v>29993</v>
      </c>
      <c r="E35" s="2" t="s">
        <v>108</v>
      </c>
      <c r="F35" s="2" t="s">
        <v>13</v>
      </c>
      <c r="G35" s="2">
        <v>2</v>
      </c>
      <c r="H35" s="2">
        <v>555</v>
      </c>
      <c r="I35" s="2">
        <v>187</v>
      </c>
      <c r="J35" s="2">
        <v>90</v>
      </c>
    </row>
    <row r="36" spans="1:10" x14ac:dyDescent="0.25">
      <c r="A36" s="2" t="s">
        <v>109</v>
      </c>
      <c r="B36" s="2" t="s">
        <v>28</v>
      </c>
      <c r="C36" s="2">
        <v>1</v>
      </c>
      <c r="D36" s="3">
        <v>29804</v>
      </c>
      <c r="E36" s="2" t="s">
        <v>110</v>
      </c>
      <c r="F36" s="2" t="s">
        <v>22</v>
      </c>
      <c r="G36" s="2">
        <v>2</v>
      </c>
      <c r="H36" s="2">
        <v>952</v>
      </c>
      <c r="I36" s="2">
        <v>199</v>
      </c>
      <c r="J36" s="2">
        <v>101</v>
      </c>
    </row>
    <row r="37" spans="1:10" x14ac:dyDescent="0.25">
      <c r="A37" s="2" t="s">
        <v>75</v>
      </c>
      <c r="B37" s="2" t="s">
        <v>111</v>
      </c>
      <c r="C37" s="2">
        <v>2</v>
      </c>
      <c r="D37" s="3">
        <v>29914</v>
      </c>
      <c r="E37" s="2" t="s">
        <v>112</v>
      </c>
      <c r="F37" s="2" t="s">
        <v>45</v>
      </c>
      <c r="G37" s="2">
        <v>3</v>
      </c>
      <c r="H37" s="2">
        <v>1078</v>
      </c>
      <c r="I37" s="2">
        <v>186</v>
      </c>
      <c r="J37" s="2">
        <v>49</v>
      </c>
    </row>
    <row r="38" spans="1:10" x14ac:dyDescent="0.25">
      <c r="A38" s="2" t="s">
        <v>113</v>
      </c>
      <c r="B38" s="2" t="s">
        <v>114</v>
      </c>
      <c r="C38" s="2">
        <v>2</v>
      </c>
      <c r="D38" s="3">
        <v>30575</v>
      </c>
      <c r="E38" s="2" t="s">
        <v>115</v>
      </c>
      <c r="F38" s="2" t="s">
        <v>13</v>
      </c>
      <c r="G38" s="2">
        <v>1</v>
      </c>
      <c r="H38" s="2">
        <v>1201</v>
      </c>
      <c r="I38" s="2">
        <v>166</v>
      </c>
      <c r="J38" s="2">
        <v>83</v>
      </c>
    </row>
    <row r="39" spans="1:10" x14ac:dyDescent="0.25">
      <c r="A39" s="2" t="s">
        <v>116</v>
      </c>
      <c r="B39" s="2" t="s">
        <v>117</v>
      </c>
      <c r="C39" s="2">
        <v>4</v>
      </c>
      <c r="D39" s="3">
        <v>30668</v>
      </c>
      <c r="E39" s="2" t="s">
        <v>110</v>
      </c>
      <c r="F39" s="2" t="s">
        <v>22</v>
      </c>
      <c r="G39" s="2">
        <v>1</v>
      </c>
      <c r="H39" s="2">
        <v>1322</v>
      </c>
      <c r="I39" s="2">
        <v>162</v>
      </c>
      <c r="J39" s="2">
        <v>63</v>
      </c>
    </row>
    <row r="40" spans="1:10" x14ac:dyDescent="0.25">
      <c r="A40" s="2" t="s">
        <v>118</v>
      </c>
      <c r="B40" s="2" t="s">
        <v>119</v>
      </c>
      <c r="C40" s="2">
        <v>4</v>
      </c>
      <c r="D40" s="3">
        <v>30984</v>
      </c>
      <c r="E40" s="2" t="s">
        <v>120</v>
      </c>
      <c r="F40" s="2" t="s">
        <v>22</v>
      </c>
      <c r="G40" s="2">
        <v>4</v>
      </c>
      <c r="H40" s="2">
        <v>1573</v>
      </c>
      <c r="I40" s="2">
        <v>169</v>
      </c>
      <c r="J40" s="2">
        <v>83</v>
      </c>
    </row>
    <row r="41" spans="1:10" x14ac:dyDescent="0.25">
      <c r="A41" s="2" t="s">
        <v>121</v>
      </c>
      <c r="B41" s="2" t="s">
        <v>122</v>
      </c>
      <c r="C41" s="2">
        <v>3</v>
      </c>
      <c r="D41" s="3">
        <v>29801</v>
      </c>
      <c r="E41" s="2" t="s">
        <v>123</v>
      </c>
      <c r="F41" s="2" t="s">
        <v>26</v>
      </c>
      <c r="G41" s="2">
        <v>0</v>
      </c>
      <c r="H41" s="2">
        <v>1785</v>
      </c>
      <c r="I41" s="2">
        <v>156</v>
      </c>
      <c r="J41" s="2">
        <v>73</v>
      </c>
    </row>
    <row r="42" spans="1:10" x14ac:dyDescent="0.25">
      <c r="A42" s="2" t="s">
        <v>124</v>
      </c>
      <c r="B42" s="2" t="s">
        <v>24</v>
      </c>
      <c r="C42" s="2">
        <v>1</v>
      </c>
      <c r="D42" s="3">
        <v>29802</v>
      </c>
      <c r="E42" s="2" t="s">
        <v>115</v>
      </c>
      <c r="F42" s="2" t="s">
        <v>22</v>
      </c>
      <c r="G42" s="2">
        <v>2</v>
      </c>
      <c r="H42" s="2">
        <v>19</v>
      </c>
      <c r="I42" s="2">
        <v>165</v>
      </c>
      <c r="J42" s="2">
        <v>57</v>
      </c>
    </row>
  </sheetData>
  <mergeCells count="1">
    <mergeCell ref="L13:L14"/>
  </mergeCells>
  <dataValidations count="1">
    <dataValidation type="list" allowBlank="1" showInputMessage="1" showErrorMessage="1" sqref="L7" xr:uid="{D915F9CF-2A10-4255-A361-0BE6EC484224}">
      <formula1>$E$2:$E$42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A94B-27FB-4426-96D0-4DB543002197}">
  <dimension ref="A1:O42"/>
  <sheetViews>
    <sheetView zoomScale="115" zoomScaleNormal="115" workbookViewId="0"/>
  </sheetViews>
  <sheetFormatPr defaultColWidth="9" defaultRowHeight="15" x14ac:dyDescent="0.25"/>
  <cols>
    <col min="1" max="1" width="9.85546875" bestFit="1" customWidth="1"/>
    <col min="2" max="2" width="13.85546875" customWidth="1"/>
    <col min="3" max="3" width="10.28515625" customWidth="1"/>
    <col min="4" max="4" width="11.28515625" customWidth="1"/>
    <col min="5" max="5" width="13.5703125" bestFit="1" customWidth="1"/>
    <col min="6" max="6" width="9" customWidth="1"/>
    <col min="7" max="7" width="21.28515625" customWidth="1"/>
    <col min="8" max="8" width="13" customWidth="1"/>
    <col min="9" max="9" width="8.85546875" customWidth="1"/>
    <col min="10" max="10" width="13.85546875" customWidth="1"/>
    <col min="12" max="12" width="41" customWidth="1"/>
    <col min="15" max="15" width="0" hidden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5" x14ac:dyDescent="0.25">
      <c r="A2" s="2" t="s">
        <v>10</v>
      </c>
      <c r="B2" s="2" t="s">
        <v>11</v>
      </c>
      <c r="C2" s="2">
        <v>4</v>
      </c>
      <c r="D2" s="3">
        <v>30906</v>
      </c>
      <c r="E2" s="2" t="s">
        <v>12</v>
      </c>
      <c r="F2" s="2" t="s">
        <v>13</v>
      </c>
      <c r="G2" s="2">
        <v>2</v>
      </c>
      <c r="H2" s="2">
        <v>7</v>
      </c>
      <c r="I2" s="2">
        <v>197</v>
      </c>
      <c r="J2" s="4">
        <v>77</v>
      </c>
    </row>
    <row r="3" spans="1:15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" t="s">
        <v>13</v>
      </c>
      <c r="G3" s="2">
        <v>2</v>
      </c>
      <c r="H3" s="2">
        <v>7</v>
      </c>
      <c r="I3" s="2">
        <v>197</v>
      </c>
      <c r="J3" s="2">
        <v>66</v>
      </c>
    </row>
    <row r="4" spans="1:15" x14ac:dyDescent="0.25">
      <c r="A4" s="2" t="s">
        <v>16</v>
      </c>
      <c r="B4" s="2" t="s">
        <v>17</v>
      </c>
      <c r="C4" s="2">
        <v>2</v>
      </c>
      <c r="D4" s="3">
        <v>30377</v>
      </c>
      <c r="E4" s="2" t="s">
        <v>18</v>
      </c>
      <c r="F4" s="2" t="s">
        <v>13</v>
      </c>
      <c r="G4" s="2">
        <v>2</v>
      </c>
      <c r="H4" s="2">
        <v>271</v>
      </c>
      <c r="I4" s="2">
        <v>159</v>
      </c>
      <c r="J4" s="2">
        <v>62</v>
      </c>
      <c r="O4" t="str" cm="1">
        <f t="array" ref="O4:O37">_xlfn.UNIQUE(_xlfn._xlws.SORT(TabKM[MESTO]))</f>
        <v>Adelaide</v>
      </c>
    </row>
    <row r="5" spans="1:15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  <c r="G5" s="2">
        <v>4</v>
      </c>
      <c r="H5" s="2">
        <v>482</v>
      </c>
      <c r="I5" s="2">
        <v>161</v>
      </c>
      <c r="J5" s="2">
        <v>47</v>
      </c>
      <c r="O5" t="str">
        <v>Bagdad</v>
      </c>
    </row>
    <row r="6" spans="1:15" ht="15.75" thickBot="1" x14ac:dyDescent="0.3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  <c r="G6" s="2">
        <v>3</v>
      </c>
      <c r="H6" s="2">
        <v>720</v>
      </c>
      <c r="I6" s="2">
        <v>150</v>
      </c>
      <c r="J6" s="2">
        <v>78</v>
      </c>
      <c r="L6" s="5" t="s">
        <v>136</v>
      </c>
      <c r="O6" t="str">
        <v>Beirut</v>
      </c>
    </row>
    <row r="7" spans="1:15" ht="15.75" thickBot="1" x14ac:dyDescent="0.3">
      <c r="A7" s="2" t="s">
        <v>27</v>
      </c>
      <c r="B7" s="2" t="s">
        <v>28</v>
      </c>
      <c r="C7" s="2">
        <v>4</v>
      </c>
      <c r="D7" s="3">
        <v>30475</v>
      </c>
      <c r="E7" s="2" t="s">
        <v>29</v>
      </c>
      <c r="F7" s="2" t="s">
        <v>26</v>
      </c>
      <c r="G7" s="2">
        <v>0</v>
      </c>
      <c r="H7" s="2">
        <v>733</v>
      </c>
      <c r="I7" s="2">
        <v>182</v>
      </c>
      <c r="J7" s="2">
        <v>90</v>
      </c>
      <c r="L7" s="6" t="s">
        <v>35</v>
      </c>
      <c r="O7" t="str">
        <v>Berlin</v>
      </c>
    </row>
    <row r="8" spans="1:15" x14ac:dyDescent="0.25">
      <c r="A8" s="2" t="s">
        <v>30</v>
      </c>
      <c r="B8" s="2" t="s">
        <v>31</v>
      </c>
      <c r="C8" s="2">
        <v>3</v>
      </c>
      <c r="D8" s="3">
        <v>30855</v>
      </c>
      <c r="E8" s="2" t="s">
        <v>32</v>
      </c>
      <c r="F8" s="2" t="s">
        <v>13</v>
      </c>
      <c r="G8" s="2">
        <v>4</v>
      </c>
      <c r="H8" s="2">
        <v>971</v>
      </c>
      <c r="I8" s="2">
        <v>185</v>
      </c>
      <c r="J8" s="2">
        <v>94</v>
      </c>
      <c r="O8" t="str">
        <v>Bozen</v>
      </c>
    </row>
    <row r="9" spans="1:15" x14ac:dyDescent="0.25">
      <c r="A9" s="2" t="s">
        <v>33</v>
      </c>
      <c r="B9" s="2" t="s">
        <v>34</v>
      </c>
      <c r="C9" s="2">
        <v>4</v>
      </c>
      <c r="D9" s="3">
        <v>30685</v>
      </c>
      <c r="E9" s="2" t="s">
        <v>35</v>
      </c>
      <c r="F9" s="2" t="s">
        <v>22</v>
      </c>
      <c r="G9" s="2">
        <v>1</v>
      </c>
      <c r="H9" s="2">
        <v>997</v>
      </c>
      <c r="I9" s="2">
        <v>188</v>
      </c>
      <c r="J9" s="2">
        <v>46</v>
      </c>
      <c r="L9" s="8" t="s">
        <v>125</v>
      </c>
      <c r="O9" t="str">
        <v>Copenhagen</v>
      </c>
    </row>
    <row r="10" spans="1:15" x14ac:dyDescent="0.25">
      <c r="A10" s="2" t="s">
        <v>36</v>
      </c>
      <c r="B10" s="2" t="s">
        <v>37</v>
      </c>
      <c r="C10" s="2">
        <v>2</v>
      </c>
      <c r="D10" s="3">
        <v>29711</v>
      </c>
      <c r="E10" s="2" t="s">
        <v>38</v>
      </c>
      <c r="F10" s="2" t="s">
        <v>13</v>
      </c>
      <c r="G10" s="2">
        <v>0</v>
      </c>
      <c r="H10" s="2">
        <v>1264</v>
      </c>
      <c r="I10" s="2">
        <v>168</v>
      </c>
      <c r="J10" s="2">
        <v>82</v>
      </c>
      <c r="L10" s="9" t="s">
        <v>129</v>
      </c>
      <c r="O10" t="str">
        <v>Dallas</v>
      </c>
    </row>
    <row r="11" spans="1:15" x14ac:dyDescent="0.25">
      <c r="A11" s="2" t="s">
        <v>39</v>
      </c>
      <c r="B11" s="2" t="s">
        <v>40</v>
      </c>
      <c r="C11" s="2">
        <v>2</v>
      </c>
      <c r="D11" s="3">
        <v>30691</v>
      </c>
      <c r="E11" s="2" t="s">
        <v>41</v>
      </c>
      <c r="F11" s="2" t="s">
        <v>13</v>
      </c>
      <c r="G11" s="2">
        <v>0</v>
      </c>
      <c r="H11" s="2">
        <v>1749</v>
      </c>
      <c r="I11" s="2">
        <v>153</v>
      </c>
      <c r="J11" s="2">
        <v>76</v>
      </c>
      <c r="L11" s="8" t="s">
        <v>130</v>
      </c>
      <c r="O11" t="str">
        <v>Galway</v>
      </c>
    </row>
    <row r="12" spans="1:15" x14ac:dyDescent="0.25">
      <c r="A12" s="2" t="s">
        <v>42</v>
      </c>
      <c r="B12" s="2" t="s">
        <v>43</v>
      </c>
      <c r="C12" s="2">
        <v>1</v>
      </c>
      <c r="D12" s="3">
        <v>29447</v>
      </c>
      <c r="E12" s="2" t="s">
        <v>44</v>
      </c>
      <c r="F12" s="2" t="s">
        <v>45</v>
      </c>
      <c r="G12" s="2">
        <v>2</v>
      </c>
      <c r="H12" s="2">
        <v>1798</v>
      </c>
      <c r="I12" s="2">
        <v>168</v>
      </c>
      <c r="J12" s="2">
        <v>61</v>
      </c>
      <c r="L12" s="8" t="s">
        <v>131</v>
      </c>
      <c r="O12" t="str">
        <v>Hiroshima</v>
      </c>
    </row>
    <row r="13" spans="1:15" ht="15" customHeight="1" x14ac:dyDescent="0.25">
      <c r="A13" s="2" t="s">
        <v>46</v>
      </c>
      <c r="B13" s="2" t="s">
        <v>47</v>
      </c>
      <c r="C13" s="2">
        <v>4</v>
      </c>
      <c r="D13" s="3">
        <v>30349</v>
      </c>
      <c r="E13" s="2" t="s">
        <v>48</v>
      </c>
      <c r="F13" s="2" t="s">
        <v>13</v>
      </c>
      <c r="G13" s="2">
        <v>4</v>
      </c>
      <c r="H13" s="2">
        <v>1915</v>
      </c>
      <c r="I13" s="2">
        <v>196</v>
      </c>
      <c r="J13" s="2">
        <v>52</v>
      </c>
      <c r="L13" s="24" t="s">
        <v>132</v>
      </c>
      <c r="O13" t="str">
        <v>Indianapolis</v>
      </c>
    </row>
    <row r="14" spans="1:15" x14ac:dyDescent="0.25">
      <c r="A14" s="2" t="s">
        <v>49</v>
      </c>
      <c r="B14" s="2" t="s">
        <v>50</v>
      </c>
      <c r="C14" s="2">
        <v>2</v>
      </c>
      <c r="D14" s="3">
        <v>30463</v>
      </c>
      <c r="E14" s="2" t="s">
        <v>51</v>
      </c>
      <c r="F14" s="2" t="s">
        <v>26</v>
      </c>
      <c r="G14" s="2">
        <v>0</v>
      </c>
      <c r="H14" s="2">
        <v>285</v>
      </c>
      <c r="I14" s="2">
        <v>173</v>
      </c>
      <c r="J14" s="2">
        <v>76</v>
      </c>
      <c r="L14" s="24"/>
      <c r="O14" t="str">
        <v>Kuala Lumpur</v>
      </c>
    </row>
    <row r="15" spans="1:15" x14ac:dyDescent="0.25">
      <c r="A15" s="2" t="s">
        <v>52</v>
      </c>
      <c r="B15" s="2" t="s">
        <v>53</v>
      </c>
      <c r="C15" s="2">
        <v>4</v>
      </c>
      <c r="D15" s="3">
        <v>30954</v>
      </c>
      <c r="E15" s="2" t="s">
        <v>54</v>
      </c>
      <c r="F15" s="2" t="s">
        <v>55</v>
      </c>
      <c r="G15" s="2">
        <v>1</v>
      </c>
      <c r="H15" s="2">
        <v>297</v>
      </c>
      <c r="I15" s="2">
        <v>188</v>
      </c>
      <c r="J15" s="2">
        <v>46</v>
      </c>
      <c r="L15" s="7"/>
      <c r="O15" t="str">
        <v>Las Vegas</v>
      </c>
    </row>
    <row r="16" spans="1:15" x14ac:dyDescent="0.25">
      <c r="A16" s="2" t="s">
        <v>56</v>
      </c>
      <c r="B16" s="2" t="s">
        <v>57</v>
      </c>
      <c r="C16" s="2">
        <v>4</v>
      </c>
      <c r="D16" s="3">
        <v>29964</v>
      </c>
      <c r="E16" s="2" t="s">
        <v>58</v>
      </c>
      <c r="F16" s="2" t="s">
        <v>55</v>
      </c>
      <c r="G16" s="2">
        <v>3</v>
      </c>
      <c r="H16" s="2">
        <v>345</v>
      </c>
      <c r="I16" s="2">
        <v>164</v>
      </c>
      <c r="J16" s="2">
        <v>104</v>
      </c>
      <c r="O16" t="str">
        <v>Lima</v>
      </c>
    </row>
    <row r="17" spans="1:15" x14ac:dyDescent="0.25">
      <c r="A17" s="2" t="s">
        <v>59</v>
      </c>
      <c r="B17" s="2" t="s">
        <v>60</v>
      </c>
      <c r="C17" s="2">
        <v>3</v>
      </c>
      <c r="D17" s="3">
        <v>30365</v>
      </c>
      <c r="E17" s="2" t="s">
        <v>61</v>
      </c>
      <c r="F17" s="2" t="s">
        <v>62</v>
      </c>
      <c r="G17" s="2">
        <v>2</v>
      </c>
      <c r="H17" s="2">
        <v>930</v>
      </c>
      <c r="I17" s="2">
        <v>150</v>
      </c>
      <c r="J17" s="2">
        <v>98</v>
      </c>
      <c r="O17" t="str">
        <v>Lissabon</v>
      </c>
    </row>
    <row r="18" spans="1:15" x14ac:dyDescent="0.25">
      <c r="A18" s="2" t="s">
        <v>63</v>
      </c>
      <c r="B18" s="2" t="s">
        <v>64</v>
      </c>
      <c r="C18" s="2">
        <v>3</v>
      </c>
      <c r="D18" s="3">
        <v>30815</v>
      </c>
      <c r="E18" s="2" t="s">
        <v>65</v>
      </c>
      <c r="F18" s="2" t="s">
        <v>55</v>
      </c>
      <c r="G18" s="2">
        <v>0</v>
      </c>
      <c r="H18" s="2">
        <v>1419</v>
      </c>
      <c r="I18" s="2">
        <v>181</v>
      </c>
      <c r="J18" s="2">
        <v>67</v>
      </c>
      <c r="O18" t="str">
        <v>Los Angeles</v>
      </c>
    </row>
    <row r="19" spans="1:15" x14ac:dyDescent="0.25">
      <c r="A19" s="2" t="s">
        <v>66</v>
      </c>
      <c r="B19" s="2" t="s">
        <v>67</v>
      </c>
      <c r="C19" s="2">
        <v>2</v>
      </c>
      <c r="D19" s="3">
        <v>29716</v>
      </c>
      <c r="E19" s="2" t="s">
        <v>68</v>
      </c>
      <c r="F19" s="2" t="s">
        <v>45</v>
      </c>
      <c r="G19" s="2">
        <v>3</v>
      </c>
      <c r="H19" s="2">
        <v>1476</v>
      </c>
      <c r="I19" s="2">
        <v>161</v>
      </c>
      <c r="J19" s="2">
        <v>87</v>
      </c>
      <c r="O19" t="str">
        <v>Madrid</v>
      </c>
    </row>
    <row r="20" spans="1:15" x14ac:dyDescent="0.25">
      <c r="A20" s="2" t="s">
        <v>69</v>
      </c>
      <c r="B20" s="2" t="s">
        <v>70</v>
      </c>
      <c r="C20" s="2">
        <v>4</v>
      </c>
      <c r="D20" s="3">
        <v>30045</v>
      </c>
      <c r="E20" s="2" t="s">
        <v>71</v>
      </c>
      <c r="F20" s="2" t="s">
        <v>13</v>
      </c>
      <c r="G20" s="2">
        <v>3</v>
      </c>
      <c r="H20" s="2">
        <v>1988</v>
      </c>
      <c r="I20" s="2">
        <v>153</v>
      </c>
      <c r="J20" s="2">
        <v>87</v>
      </c>
      <c r="O20" t="str">
        <v>Milan</v>
      </c>
    </row>
    <row r="21" spans="1:15" x14ac:dyDescent="0.25">
      <c r="A21" s="2" t="s">
        <v>72</v>
      </c>
      <c r="B21" s="2" t="s">
        <v>73</v>
      </c>
      <c r="C21" s="2">
        <v>1</v>
      </c>
      <c r="D21" s="3">
        <v>29592</v>
      </c>
      <c r="E21" s="2" t="s">
        <v>74</v>
      </c>
      <c r="F21" s="2" t="s">
        <v>62</v>
      </c>
      <c r="G21" s="2">
        <v>2</v>
      </c>
      <c r="H21" s="2">
        <v>6</v>
      </c>
      <c r="I21" s="2">
        <v>160</v>
      </c>
      <c r="J21" s="2">
        <v>90</v>
      </c>
      <c r="O21" t="str">
        <v>Milwaukee</v>
      </c>
    </row>
    <row r="22" spans="1:15" x14ac:dyDescent="0.25">
      <c r="A22" s="2" t="s">
        <v>75</v>
      </c>
      <c r="B22" s="2" t="s">
        <v>76</v>
      </c>
      <c r="C22" s="2">
        <v>4</v>
      </c>
      <c r="D22" s="3">
        <v>29307</v>
      </c>
      <c r="E22" s="2" t="s">
        <v>71</v>
      </c>
      <c r="F22" s="2" t="s">
        <v>62</v>
      </c>
      <c r="G22" s="2">
        <v>4</v>
      </c>
      <c r="H22" s="2">
        <v>331</v>
      </c>
      <c r="I22" s="2">
        <v>169</v>
      </c>
      <c r="J22" s="2">
        <v>60</v>
      </c>
      <c r="O22" t="str">
        <v>Munich</v>
      </c>
    </row>
    <row r="23" spans="1:15" x14ac:dyDescent="0.25">
      <c r="A23" s="2" t="s">
        <v>77</v>
      </c>
      <c r="B23" s="2" t="s">
        <v>73</v>
      </c>
      <c r="C23" s="2">
        <v>1</v>
      </c>
      <c r="D23" s="3">
        <v>30417</v>
      </c>
      <c r="E23" s="2" t="s">
        <v>78</v>
      </c>
      <c r="F23" s="2" t="s">
        <v>22</v>
      </c>
      <c r="G23" s="2">
        <v>4</v>
      </c>
      <c r="H23" s="2">
        <v>352</v>
      </c>
      <c r="I23" s="2">
        <v>162</v>
      </c>
      <c r="J23" s="2">
        <v>64</v>
      </c>
      <c r="O23" t="str">
        <v>Neumarkt</v>
      </c>
    </row>
    <row r="24" spans="1:15" x14ac:dyDescent="0.25">
      <c r="A24" s="2" t="s">
        <v>79</v>
      </c>
      <c r="B24" s="2" t="s">
        <v>80</v>
      </c>
      <c r="C24" s="2">
        <v>3</v>
      </c>
      <c r="D24" s="3">
        <v>29708</v>
      </c>
      <c r="E24" s="2" t="s">
        <v>81</v>
      </c>
      <c r="F24" s="2" t="s">
        <v>22</v>
      </c>
      <c r="G24" s="2">
        <v>3</v>
      </c>
      <c r="H24" s="2">
        <v>474</v>
      </c>
      <c r="I24" s="2">
        <v>177</v>
      </c>
      <c r="J24" s="2">
        <v>100</v>
      </c>
      <c r="O24" t="str">
        <v>New Delhi</v>
      </c>
    </row>
    <row r="25" spans="1:15" x14ac:dyDescent="0.25">
      <c r="A25" s="2" t="s">
        <v>82</v>
      </c>
      <c r="B25" s="2" t="s">
        <v>83</v>
      </c>
      <c r="C25" s="2">
        <v>3</v>
      </c>
      <c r="D25" s="3">
        <v>29764</v>
      </c>
      <c r="E25" s="2" t="s">
        <v>81</v>
      </c>
      <c r="F25" s="2" t="s">
        <v>62</v>
      </c>
      <c r="G25" s="2">
        <v>0</v>
      </c>
      <c r="H25" s="2">
        <v>580</v>
      </c>
      <c r="I25" s="2">
        <v>168</v>
      </c>
      <c r="J25" s="2">
        <v>81</v>
      </c>
      <c r="O25" t="str">
        <v>Oxford</v>
      </c>
    </row>
    <row r="26" spans="1:15" x14ac:dyDescent="0.25">
      <c r="A26" s="2" t="s">
        <v>84</v>
      </c>
      <c r="B26" s="2" t="s">
        <v>85</v>
      </c>
      <c r="C26" s="2">
        <v>4</v>
      </c>
      <c r="D26" s="3">
        <v>30469</v>
      </c>
      <c r="E26" s="2" t="s">
        <v>86</v>
      </c>
      <c r="F26" s="2" t="s">
        <v>62</v>
      </c>
      <c r="G26" s="2">
        <v>4</v>
      </c>
      <c r="H26" s="2">
        <v>707</v>
      </c>
      <c r="I26" s="2">
        <v>156</v>
      </c>
      <c r="J26" s="2">
        <v>61</v>
      </c>
      <c r="O26" t="str">
        <v>Paris</v>
      </c>
    </row>
    <row r="27" spans="1:15" x14ac:dyDescent="0.25">
      <c r="A27" s="2" t="s">
        <v>87</v>
      </c>
      <c r="B27" s="2" t="s">
        <v>88</v>
      </c>
      <c r="C27" s="2">
        <v>2</v>
      </c>
      <c r="D27" s="3">
        <v>30138</v>
      </c>
      <c r="E27" s="2" t="s">
        <v>89</v>
      </c>
      <c r="F27" s="2" t="s">
        <v>55</v>
      </c>
      <c r="G27" s="2">
        <v>4</v>
      </c>
      <c r="H27" s="2">
        <v>734</v>
      </c>
      <c r="I27" s="2">
        <v>180</v>
      </c>
      <c r="J27" s="2">
        <v>81</v>
      </c>
      <c r="O27" t="str">
        <v>Portland</v>
      </c>
    </row>
    <row r="28" spans="1:15" x14ac:dyDescent="0.25">
      <c r="A28" s="2" t="s">
        <v>27</v>
      </c>
      <c r="B28" s="2" t="s">
        <v>90</v>
      </c>
      <c r="C28" s="2">
        <v>1</v>
      </c>
      <c r="D28" s="3">
        <v>30155</v>
      </c>
      <c r="E28" s="2" t="s">
        <v>91</v>
      </c>
      <c r="F28" s="2" t="s">
        <v>22</v>
      </c>
      <c r="G28" s="2">
        <v>4</v>
      </c>
      <c r="H28" s="2">
        <v>1214</v>
      </c>
      <c r="I28" s="2">
        <v>179</v>
      </c>
      <c r="J28" s="2">
        <v>70</v>
      </c>
      <c r="O28" t="str">
        <v>Rio de Janiero</v>
      </c>
    </row>
    <row r="29" spans="1:15" x14ac:dyDescent="0.25">
      <c r="A29" s="2" t="s">
        <v>92</v>
      </c>
      <c r="B29" s="2" t="s">
        <v>93</v>
      </c>
      <c r="C29" s="2">
        <v>4</v>
      </c>
      <c r="D29" s="3">
        <v>30383</v>
      </c>
      <c r="E29" s="2" t="s">
        <v>61</v>
      </c>
      <c r="F29" s="2" t="s">
        <v>26</v>
      </c>
      <c r="G29" s="2">
        <v>2</v>
      </c>
      <c r="H29" s="2">
        <v>1729</v>
      </c>
      <c r="I29" s="2">
        <v>169</v>
      </c>
      <c r="J29" s="2">
        <v>80</v>
      </c>
      <c r="O29" t="str">
        <v>Salt Lake City</v>
      </c>
    </row>
    <row r="30" spans="1:15" x14ac:dyDescent="0.25">
      <c r="A30" s="2" t="s">
        <v>94</v>
      </c>
      <c r="B30" s="2" t="s">
        <v>95</v>
      </c>
      <c r="C30" s="2">
        <v>1</v>
      </c>
      <c r="D30" s="3">
        <v>29932</v>
      </c>
      <c r="E30" s="2" t="s">
        <v>96</v>
      </c>
      <c r="F30" s="2" t="s">
        <v>97</v>
      </c>
      <c r="G30" s="2">
        <v>4</v>
      </c>
      <c r="H30" s="2">
        <v>1878</v>
      </c>
      <c r="I30" s="2">
        <v>193</v>
      </c>
      <c r="J30" s="2">
        <v>61</v>
      </c>
      <c r="O30" t="str">
        <v>Salzburg</v>
      </c>
    </row>
    <row r="31" spans="1:15" x14ac:dyDescent="0.25">
      <c r="A31" s="2" t="s">
        <v>49</v>
      </c>
      <c r="B31" s="2" t="s">
        <v>98</v>
      </c>
      <c r="C31" s="2">
        <v>2</v>
      </c>
      <c r="D31" s="3">
        <v>29841</v>
      </c>
      <c r="E31" s="2" t="s">
        <v>99</v>
      </c>
      <c r="F31" s="2" t="s">
        <v>97</v>
      </c>
      <c r="G31" s="2">
        <v>2</v>
      </c>
      <c r="H31" s="2">
        <v>1934</v>
      </c>
      <c r="I31" s="2">
        <v>178</v>
      </c>
      <c r="J31" s="2">
        <v>88</v>
      </c>
      <c r="O31" t="str">
        <v>San Francisco</v>
      </c>
    </row>
    <row r="32" spans="1:15" x14ac:dyDescent="0.25">
      <c r="A32" s="2" t="s">
        <v>100</v>
      </c>
      <c r="B32" s="2" t="s">
        <v>83</v>
      </c>
      <c r="C32" s="2">
        <v>1</v>
      </c>
      <c r="D32" s="3">
        <v>30998</v>
      </c>
      <c r="E32" s="2" t="s">
        <v>101</v>
      </c>
      <c r="F32" s="2" t="s">
        <v>55</v>
      </c>
      <c r="G32" s="2">
        <v>2</v>
      </c>
      <c r="H32" s="2">
        <v>1957</v>
      </c>
      <c r="I32" s="2">
        <v>151</v>
      </c>
      <c r="J32" s="2">
        <v>72</v>
      </c>
      <c r="O32" t="str">
        <v>Seattle</v>
      </c>
    </row>
    <row r="33" spans="1:15" x14ac:dyDescent="0.25">
      <c r="A33" s="2" t="s">
        <v>102</v>
      </c>
      <c r="B33" s="2" t="s">
        <v>103</v>
      </c>
      <c r="C33" s="2">
        <v>2</v>
      </c>
      <c r="D33" s="3">
        <v>30569</v>
      </c>
      <c r="E33" s="2" t="s">
        <v>104</v>
      </c>
      <c r="F33" s="2" t="s">
        <v>13</v>
      </c>
      <c r="G33" s="2">
        <v>0</v>
      </c>
      <c r="H33" s="2">
        <v>492</v>
      </c>
      <c r="I33" s="2">
        <v>162</v>
      </c>
      <c r="J33" s="2">
        <v>69</v>
      </c>
      <c r="O33" t="str">
        <v>Sydney</v>
      </c>
    </row>
    <row r="34" spans="1:15" x14ac:dyDescent="0.25">
      <c r="A34" s="2" t="s">
        <v>105</v>
      </c>
      <c r="B34" s="2" t="s">
        <v>106</v>
      </c>
      <c r="C34" s="2">
        <v>1</v>
      </c>
      <c r="D34" s="3">
        <v>29346</v>
      </c>
      <c r="E34" s="2" t="s">
        <v>101</v>
      </c>
      <c r="F34" s="2" t="s">
        <v>55</v>
      </c>
      <c r="G34" s="2">
        <v>3</v>
      </c>
      <c r="H34" s="2">
        <v>540</v>
      </c>
      <c r="I34" s="2">
        <v>162</v>
      </c>
      <c r="J34" s="2">
        <v>95</v>
      </c>
      <c r="O34" t="str">
        <v>Teheran</v>
      </c>
    </row>
    <row r="35" spans="1:15" x14ac:dyDescent="0.25">
      <c r="A35" s="2" t="s">
        <v>107</v>
      </c>
      <c r="B35" s="2" t="s">
        <v>43</v>
      </c>
      <c r="C35" s="2">
        <v>1</v>
      </c>
      <c r="D35" s="3">
        <v>29993</v>
      </c>
      <c r="E35" s="2" t="s">
        <v>108</v>
      </c>
      <c r="F35" s="2" t="s">
        <v>13</v>
      </c>
      <c r="G35" s="2">
        <v>2</v>
      </c>
      <c r="H35" s="2">
        <v>555</v>
      </c>
      <c r="I35" s="2">
        <v>187</v>
      </c>
      <c r="J35" s="2">
        <v>90</v>
      </c>
      <c r="O35" t="str">
        <v>Tel Aviv</v>
      </c>
    </row>
    <row r="36" spans="1:15" x14ac:dyDescent="0.25">
      <c r="A36" s="2" t="s">
        <v>109</v>
      </c>
      <c r="B36" s="2" t="s">
        <v>28</v>
      </c>
      <c r="C36" s="2">
        <v>1</v>
      </c>
      <c r="D36" s="3">
        <v>29804</v>
      </c>
      <c r="E36" s="2" t="s">
        <v>110</v>
      </c>
      <c r="F36" s="2" t="s">
        <v>22</v>
      </c>
      <c r="G36" s="2">
        <v>2</v>
      </c>
      <c r="H36" s="2">
        <v>952</v>
      </c>
      <c r="I36" s="2">
        <v>199</v>
      </c>
      <c r="J36" s="2">
        <v>101</v>
      </c>
      <c r="O36" t="str">
        <v>Tokyo</v>
      </c>
    </row>
    <row r="37" spans="1:15" x14ac:dyDescent="0.25">
      <c r="A37" s="2" t="s">
        <v>75</v>
      </c>
      <c r="B37" s="2" t="s">
        <v>111</v>
      </c>
      <c r="C37" s="2">
        <v>2</v>
      </c>
      <c r="D37" s="3">
        <v>29914</v>
      </c>
      <c r="E37" s="2" t="s">
        <v>112</v>
      </c>
      <c r="F37" s="2" t="s">
        <v>45</v>
      </c>
      <c r="G37" s="2">
        <v>3</v>
      </c>
      <c r="H37" s="2">
        <v>1078</v>
      </c>
      <c r="I37" s="2">
        <v>186</v>
      </c>
      <c r="J37" s="2">
        <v>49</v>
      </c>
      <c r="O37" t="str">
        <v>Zilina</v>
      </c>
    </row>
    <row r="38" spans="1:15" x14ac:dyDescent="0.25">
      <c r="A38" s="2" t="s">
        <v>113</v>
      </c>
      <c r="B38" s="2" t="s">
        <v>114</v>
      </c>
      <c r="C38" s="2">
        <v>2</v>
      </c>
      <c r="D38" s="3">
        <v>30575</v>
      </c>
      <c r="E38" s="2" t="s">
        <v>115</v>
      </c>
      <c r="F38" s="2" t="s">
        <v>13</v>
      </c>
      <c r="G38" s="2">
        <v>1</v>
      </c>
      <c r="H38" s="2">
        <v>1201</v>
      </c>
      <c r="I38" s="2">
        <v>166</v>
      </c>
      <c r="J38" s="2">
        <v>83</v>
      </c>
    </row>
    <row r="39" spans="1:15" x14ac:dyDescent="0.25">
      <c r="A39" s="2" t="s">
        <v>116</v>
      </c>
      <c r="B39" s="2" t="s">
        <v>117</v>
      </c>
      <c r="C39" s="2">
        <v>4</v>
      </c>
      <c r="D39" s="3">
        <v>30668</v>
      </c>
      <c r="E39" s="2" t="s">
        <v>110</v>
      </c>
      <c r="F39" s="2" t="s">
        <v>22</v>
      </c>
      <c r="G39" s="2">
        <v>1</v>
      </c>
      <c r="H39" s="2">
        <v>1322</v>
      </c>
      <c r="I39" s="2">
        <v>162</v>
      </c>
      <c r="J39" s="2">
        <v>63</v>
      </c>
    </row>
    <row r="40" spans="1:15" x14ac:dyDescent="0.25">
      <c r="A40" s="2" t="s">
        <v>118</v>
      </c>
      <c r="B40" s="2" t="s">
        <v>119</v>
      </c>
      <c r="C40" s="2">
        <v>4</v>
      </c>
      <c r="D40" s="3">
        <v>30984</v>
      </c>
      <c r="E40" s="2" t="s">
        <v>120</v>
      </c>
      <c r="F40" s="2" t="s">
        <v>22</v>
      </c>
      <c r="G40" s="2">
        <v>4</v>
      </c>
      <c r="H40" s="2">
        <v>1573</v>
      </c>
      <c r="I40" s="2">
        <v>169</v>
      </c>
      <c r="J40" s="2">
        <v>83</v>
      </c>
    </row>
    <row r="41" spans="1:15" x14ac:dyDescent="0.25">
      <c r="A41" s="2" t="s">
        <v>121</v>
      </c>
      <c r="B41" s="2" t="s">
        <v>122</v>
      </c>
      <c r="C41" s="2">
        <v>3</v>
      </c>
      <c r="D41" s="3">
        <v>29801</v>
      </c>
      <c r="E41" s="2" t="s">
        <v>123</v>
      </c>
      <c r="F41" s="2" t="s">
        <v>26</v>
      </c>
      <c r="G41" s="2">
        <v>0</v>
      </c>
      <c r="H41" s="2">
        <v>1785</v>
      </c>
      <c r="I41" s="2">
        <v>156</v>
      </c>
      <c r="J41" s="2">
        <v>73</v>
      </c>
    </row>
    <row r="42" spans="1:15" x14ac:dyDescent="0.25">
      <c r="A42" s="2" t="s">
        <v>124</v>
      </c>
      <c r="B42" s="2" t="s">
        <v>24</v>
      </c>
      <c r="C42" s="2">
        <v>1</v>
      </c>
      <c r="D42" s="3">
        <v>29802</v>
      </c>
      <c r="E42" s="2" t="s">
        <v>115</v>
      </c>
      <c r="F42" s="2" t="s">
        <v>22</v>
      </c>
      <c r="G42" s="2">
        <v>2</v>
      </c>
      <c r="H42" s="2">
        <v>19</v>
      </c>
      <c r="I42" s="2">
        <v>165</v>
      </c>
      <c r="J42" s="2">
        <v>57</v>
      </c>
    </row>
  </sheetData>
  <mergeCells count="1">
    <mergeCell ref="L13:L14"/>
  </mergeCells>
  <dataValidations count="1">
    <dataValidation type="list" allowBlank="1" showInputMessage="1" showErrorMessage="1" sqref="L7" xr:uid="{E079A0D0-58CA-4773-BD9C-52E8A5A15588}">
      <formula1>_xlfn.ANCHORARRAY(O4)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BA43-55F0-4CC0-ABCD-AB107555CF8F}">
  <dimension ref="A1:P22"/>
  <sheetViews>
    <sheetView workbookViewId="0"/>
  </sheetViews>
  <sheetFormatPr defaultRowHeight="15" x14ac:dyDescent="0.25"/>
  <cols>
    <col min="1" max="1" width="7.85546875" bestFit="1" customWidth="1"/>
    <col min="2" max="3" width="12.140625" bestFit="1" customWidth="1"/>
    <col min="4" max="4" width="9.5703125" bestFit="1" customWidth="1"/>
    <col min="5" max="6" width="12.5703125" bestFit="1" customWidth="1"/>
    <col min="7" max="7" width="7.5703125" bestFit="1" customWidth="1"/>
    <col min="9" max="9" width="2.5703125" bestFit="1" customWidth="1"/>
    <col min="10" max="10" width="9.42578125" bestFit="1" customWidth="1"/>
    <col min="11" max="11" width="12.140625" bestFit="1" customWidth="1"/>
    <col min="12" max="12" width="12.5703125" bestFit="1" customWidth="1"/>
    <col min="13" max="13" width="11.28515625" bestFit="1" customWidth="1"/>
    <col min="14" max="14" width="12.5703125" bestFit="1" customWidth="1"/>
    <col min="15" max="15" width="7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5" x14ac:dyDescent="0.25">
      <c r="A2" s="2" t="s">
        <v>10</v>
      </c>
      <c r="B2" s="2" t="s">
        <v>15</v>
      </c>
      <c r="C2" s="2">
        <v>4</v>
      </c>
      <c r="D2" s="3">
        <v>30906</v>
      </c>
      <c r="E2" s="2" t="s">
        <v>12</v>
      </c>
      <c r="F2" s="2" t="s">
        <v>13</v>
      </c>
    </row>
    <row r="3" spans="1:15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" t="s">
        <v>13</v>
      </c>
    </row>
    <row r="4" spans="1:15" x14ac:dyDescent="0.25">
      <c r="A4" s="2" t="s">
        <v>141</v>
      </c>
      <c r="B4" s="2" t="s">
        <v>15</v>
      </c>
      <c r="C4" s="2">
        <v>2</v>
      </c>
      <c r="D4" s="3">
        <v>30377</v>
      </c>
      <c r="E4" s="2" t="s">
        <v>18</v>
      </c>
      <c r="F4" s="2" t="s">
        <v>13</v>
      </c>
    </row>
    <row r="5" spans="1:15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</row>
    <row r="6" spans="1:15" x14ac:dyDescent="0.25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</row>
    <row r="7" spans="1:15" x14ac:dyDescent="0.25">
      <c r="A7" s="2"/>
      <c r="B7" s="2"/>
      <c r="C7" s="2"/>
      <c r="D7" s="3"/>
      <c r="E7" s="2"/>
      <c r="F7" s="2"/>
    </row>
    <row r="9" spans="1:15" x14ac:dyDescent="0.25">
      <c r="A9" s="19" t="s">
        <v>137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I9" s="19" t="s">
        <v>138</v>
      </c>
      <c r="J9" s="1" t="s">
        <v>0</v>
      </c>
      <c r="K9" s="1" t="s">
        <v>1</v>
      </c>
      <c r="L9" s="1" t="s">
        <v>2</v>
      </c>
      <c r="M9" s="1" t="s">
        <v>3</v>
      </c>
      <c r="N9" s="1" t="s">
        <v>4</v>
      </c>
      <c r="O9" s="1" t="s">
        <v>5</v>
      </c>
    </row>
    <row r="10" spans="1:15" x14ac:dyDescent="0.25">
      <c r="B10" t="str" cm="1">
        <f t="array" ref="B10:G14">_xlfn._xlws.SORT(A2:F6,2)</f>
        <v>Omar17</v>
      </c>
      <c r="C10" t="str">
        <v>Baxter</v>
      </c>
      <c r="D10">
        <v>4</v>
      </c>
      <c r="E10">
        <v>30906</v>
      </c>
      <c r="F10" t="str">
        <v>Salt Lake City</v>
      </c>
      <c r="G10" t="str">
        <v>nemá</v>
      </c>
      <c r="J10" t="str" cm="1">
        <f t="array" ref="J10:O14">_xlfn._xlws.SORT(A2:F6,{2;1})</f>
        <v>Omar</v>
      </c>
      <c r="K10" t="str">
        <v>Baxter</v>
      </c>
      <c r="L10">
        <v>4</v>
      </c>
      <c r="M10">
        <v>30906</v>
      </c>
      <c r="N10" t="str">
        <v>Salt Lake City</v>
      </c>
      <c r="O10" t="str">
        <v>nemá</v>
      </c>
    </row>
    <row r="11" spans="1:15" x14ac:dyDescent="0.25">
      <c r="B11" t="str">
        <v>Omar</v>
      </c>
      <c r="C11" t="str">
        <v>Baxter</v>
      </c>
      <c r="D11">
        <v>4</v>
      </c>
      <c r="E11">
        <v>30906</v>
      </c>
      <c r="F11" t="str">
        <v>Salt Lake City</v>
      </c>
      <c r="G11" t="str">
        <v>nemá</v>
      </c>
      <c r="J11" t="str">
        <v>Omar0</v>
      </c>
      <c r="K11" t="str">
        <v>Baxter</v>
      </c>
      <c r="L11">
        <v>2</v>
      </c>
      <c r="M11">
        <v>30377</v>
      </c>
      <c r="N11" t="str">
        <v>Zilina</v>
      </c>
      <c r="O11" t="str">
        <v>nemá</v>
      </c>
    </row>
    <row r="12" spans="1:15" x14ac:dyDescent="0.25">
      <c r="B12" t="str">
        <v>Omar0</v>
      </c>
      <c r="C12" t="str">
        <v>Baxter</v>
      </c>
      <c r="D12">
        <v>2</v>
      </c>
      <c r="E12">
        <v>30377</v>
      </c>
      <c r="F12" t="str">
        <v>Zilina</v>
      </c>
      <c r="G12" t="str">
        <v>nemá</v>
      </c>
      <c r="J12" t="str">
        <v>Omar17</v>
      </c>
      <c r="K12" t="str">
        <v>Baxter</v>
      </c>
      <c r="L12">
        <v>4</v>
      </c>
      <c r="M12">
        <v>30906</v>
      </c>
      <c r="N12" t="str">
        <v>Salt Lake City</v>
      </c>
      <c r="O12" t="str">
        <v>nemá</v>
      </c>
    </row>
    <row r="13" spans="1:15" x14ac:dyDescent="0.25">
      <c r="B13" t="str">
        <v>Thomas</v>
      </c>
      <c r="C13" t="str">
        <v>Milberg</v>
      </c>
      <c r="D13">
        <v>3</v>
      </c>
      <c r="E13">
        <v>29639</v>
      </c>
      <c r="F13" t="str">
        <v>New Delhi</v>
      </c>
      <c r="G13" t="str">
        <v>pes</v>
      </c>
      <c r="J13" t="str">
        <v>Thomas</v>
      </c>
      <c r="K13" t="str">
        <v>Milberg</v>
      </c>
      <c r="L13">
        <v>3</v>
      </c>
      <c r="M13">
        <v>29639</v>
      </c>
      <c r="N13" t="str">
        <v>New Delhi</v>
      </c>
      <c r="O13" t="str">
        <v>pes</v>
      </c>
    </row>
    <row r="14" spans="1:15" x14ac:dyDescent="0.25">
      <c r="B14" t="str">
        <v>Paul</v>
      </c>
      <c r="C14" t="str">
        <v>Pluhar</v>
      </c>
      <c r="D14">
        <v>3</v>
      </c>
      <c r="E14">
        <v>30145</v>
      </c>
      <c r="F14" t="str">
        <v>Indianapolis</v>
      </c>
      <c r="G14" t="str">
        <v>had</v>
      </c>
      <c r="J14" t="str">
        <v>Paul</v>
      </c>
      <c r="K14" t="str">
        <v>Pluhar</v>
      </c>
      <c r="L14">
        <v>3</v>
      </c>
      <c r="M14">
        <v>30145</v>
      </c>
      <c r="N14" t="str">
        <v>Indianapolis</v>
      </c>
      <c r="O14" t="str">
        <v>had</v>
      </c>
    </row>
    <row r="17" spans="1:16" x14ac:dyDescent="0.25">
      <c r="A17" s="19" t="s">
        <v>139</v>
      </c>
      <c r="B17" s="1" t="s">
        <v>0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I17" s="19" t="s">
        <v>140</v>
      </c>
      <c r="J17" t="str" cm="1">
        <f t="array" ref="J17:O22">_xlfn._xlws.SORT(A1:F6,1,,TRUE)</f>
        <v>DAT_NAR</v>
      </c>
      <c r="K17" t="str">
        <v>MENO</v>
      </c>
      <c r="L17" t="str">
        <v>MESTO</v>
      </c>
      <c r="M17" t="str">
        <v>PRIEZVISKO</v>
      </c>
      <c r="N17" t="str">
        <v>ZNAMKA</v>
      </c>
      <c r="O17" t="str">
        <v>ZVIERA</v>
      </c>
      <c r="P17" s="1"/>
    </row>
    <row r="18" spans="1:16" x14ac:dyDescent="0.25">
      <c r="B18" t="str" cm="1">
        <f t="array" ref="B18:G22">_xlfn._xlws.SORT(A2:F6,{2;1},-1)</f>
        <v>Paul</v>
      </c>
      <c r="C18" t="str">
        <v>Pluhar</v>
      </c>
      <c r="D18">
        <v>3</v>
      </c>
      <c r="E18">
        <v>30145</v>
      </c>
      <c r="F18" t="str">
        <v>Indianapolis</v>
      </c>
      <c r="G18" t="str">
        <v>had</v>
      </c>
      <c r="J18">
        <v>30906</v>
      </c>
      <c r="K18" t="str">
        <v>Omar17</v>
      </c>
      <c r="L18" t="str">
        <v>Salt Lake City</v>
      </c>
      <c r="M18" t="str">
        <v>Baxter</v>
      </c>
      <c r="N18">
        <v>4</v>
      </c>
      <c r="O18" t="str">
        <v>nemá</v>
      </c>
    </row>
    <row r="19" spans="1:16" x14ac:dyDescent="0.25">
      <c r="B19" t="str">
        <v>Thomas</v>
      </c>
      <c r="C19" t="str">
        <v>Milberg</v>
      </c>
      <c r="D19">
        <v>3</v>
      </c>
      <c r="E19">
        <v>29639</v>
      </c>
      <c r="F19" t="str">
        <v>New Delhi</v>
      </c>
      <c r="G19" t="str">
        <v>pes</v>
      </c>
      <c r="J19">
        <v>30906</v>
      </c>
      <c r="K19" t="str">
        <v>Omar</v>
      </c>
      <c r="L19" t="str">
        <v>Salt Lake City</v>
      </c>
      <c r="M19" t="str">
        <v>Baxter</v>
      </c>
      <c r="N19">
        <v>4</v>
      </c>
      <c r="O19" t="str">
        <v>nemá</v>
      </c>
    </row>
    <row r="20" spans="1:16" x14ac:dyDescent="0.25">
      <c r="B20" t="str">
        <v>Omar17</v>
      </c>
      <c r="C20" t="str">
        <v>Baxter</v>
      </c>
      <c r="D20">
        <v>4</v>
      </c>
      <c r="E20">
        <v>30906</v>
      </c>
      <c r="F20" t="str">
        <v>Salt Lake City</v>
      </c>
      <c r="G20" t="str">
        <v>nemá</v>
      </c>
      <c r="J20">
        <v>30377</v>
      </c>
      <c r="K20" t="str">
        <v>Omar0</v>
      </c>
      <c r="L20" t="str">
        <v>Zilina</v>
      </c>
      <c r="M20" t="str">
        <v>Baxter</v>
      </c>
      <c r="N20">
        <v>2</v>
      </c>
      <c r="O20" t="str">
        <v>nemá</v>
      </c>
    </row>
    <row r="21" spans="1:16" x14ac:dyDescent="0.25">
      <c r="B21" t="str">
        <v>Omar0</v>
      </c>
      <c r="C21" t="str">
        <v>Baxter</v>
      </c>
      <c r="D21">
        <v>2</v>
      </c>
      <c r="E21">
        <v>30377</v>
      </c>
      <c r="F21" t="str">
        <v>Zilina</v>
      </c>
      <c r="G21" t="str">
        <v>nemá</v>
      </c>
      <c r="J21">
        <v>30145</v>
      </c>
      <c r="K21" t="str">
        <v>Paul</v>
      </c>
      <c r="L21" t="str">
        <v>Indianapolis</v>
      </c>
      <c r="M21" t="str">
        <v>Pluhar</v>
      </c>
      <c r="N21">
        <v>3</v>
      </c>
      <c r="O21" t="str">
        <v>had</v>
      </c>
    </row>
    <row r="22" spans="1:16" x14ac:dyDescent="0.25">
      <c r="B22" t="str">
        <v>Omar</v>
      </c>
      <c r="C22" t="str">
        <v>Baxter</v>
      </c>
      <c r="D22">
        <v>4</v>
      </c>
      <c r="E22">
        <v>30906</v>
      </c>
      <c r="F22" t="str">
        <v>Salt Lake City</v>
      </c>
      <c r="G22" t="str">
        <v>nemá</v>
      </c>
      <c r="J22">
        <v>29639</v>
      </c>
      <c r="K22" t="str">
        <v>Thomas</v>
      </c>
      <c r="L22" t="str">
        <v>New Delhi</v>
      </c>
      <c r="M22" t="str">
        <v>Milberg</v>
      </c>
      <c r="N22">
        <v>3</v>
      </c>
      <c r="O22" t="str">
        <v>pes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6FD5-2EC6-4DE1-845F-5365C75403ED}">
  <dimension ref="A1:M17"/>
  <sheetViews>
    <sheetView workbookViewId="0"/>
  </sheetViews>
  <sheetFormatPr defaultRowHeight="15" x14ac:dyDescent="0.25"/>
  <cols>
    <col min="1" max="1" width="7.85546875" bestFit="1" customWidth="1"/>
    <col min="2" max="3" width="12.140625" bestFit="1" customWidth="1"/>
    <col min="4" max="4" width="9.5703125" bestFit="1" customWidth="1"/>
    <col min="5" max="6" width="12.5703125" bestFit="1" customWidth="1"/>
    <col min="7" max="7" width="9.5703125" bestFit="1" customWidth="1"/>
    <col min="8" max="8" width="12.140625" bestFit="1" customWidth="1"/>
    <col min="9" max="9" width="12.5703125" bestFit="1" customWidth="1"/>
    <col min="10" max="10" width="11.28515625" bestFit="1" customWidth="1"/>
    <col min="11" max="11" width="12.5703125" bestFit="1" customWidth="1"/>
    <col min="12" max="12" width="7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2" x14ac:dyDescent="0.25">
      <c r="A2" s="2" t="s">
        <v>10</v>
      </c>
      <c r="B2" s="2" t="s">
        <v>15</v>
      </c>
      <c r="C2" s="2">
        <v>4</v>
      </c>
      <c r="D2" s="3">
        <v>30906</v>
      </c>
      <c r="E2" s="2" t="s">
        <v>12</v>
      </c>
      <c r="F2" s="2" t="s">
        <v>13</v>
      </c>
    </row>
    <row r="3" spans="1:12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2" t="s">
        <v>15</v>
      </c>
      <c r="G3" s="2" t="s">
        <v>148</v>
      </c>
    </row>
    <row r="4" spans="1:12" x14ac:dyDescent="0.25">
      <c r="A4" s="2" t="s">
        <v>141</v>
      </c>
      <c r="B4" s="2" t="s">
        <v>15</v>
      </c>
      <c r="C4" s="2">
        <v>2</v>
      </c>
      <c r="D4" s="3">
        <v>30377</v>
      </c>
      <c r="E4" s="2" t="s">
        <v>18</v>
      </c>
      <c r="F4" s="2" t="s">
        <v>13</v>
      </c>
    </row>
    <row r="5" spans="1:12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</row>
    <row r="6" spans="1:12" x14ac:dyDescent="0.25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</row>
    <row r="7" spans="1:12" x14ac:dyDescent="0.25">
      <c r="A7" s="2"/>
      <c r="B7" s="2"/>
      <c r="C7" s="2"/>
      <c r="D7" s="3"/>
      <c r="E7" s="2"/>
      <c r="F7" s="2"/>
    </row>
    <row r="9" spans="1:12" x14ac:dyDescent="0.25">
      <c r="A9" s="19" t="s">
        <v>137</v>
      </c>
      <c r="B9" s="4" t="str" cm="1">
        <f t="array" ref="B9:B11">_xlfn.UNIQUE(B2:B6)</f>
        <v>Baxter</v>
      </c>
      <c r="C9" s="1"/>
      <c r="D9" s="19" t="s">
        <v>138</v>
      </c>
      <c r="E9" s="4" t="str" cm="1">
        <f t="array" ref="E9:E10">_xlfn.UNIQUE(B2:B6,,TRUE)</f>
        <v>Pluhar</v>
      </c>
      <c r="F9" s="1"/>
      <c r="G9" s="1"/>
      <c r="H9" s="1"/>
      <c r="I9" s="1"/>
      <c r="J9" s="1"/>
      <c r="K9" s="1"/>
      <c r="L9" s="1"/>
    </row>
    <row r="10" spans="1:12" x14ac:dyDescent="0.25">
      <c r="B10" t="str">
        <v>Pluhar</v>
      </c>
      <c r="E10" t="str">
        <v>Milberg</v>
      </c>
    </row>
    <row r="11" spans="1:12" x14ac:dyDescent="0.25">
      <c r="B11" t="str">
        <v>Milberg</v>
      </c>
    </row>
    <row r="15" spans="1:12" x14ac:dyDescent="0.25">
      <c r="A15" s="19" t="s">
        <v>139</v>
      </c>
      <c r="B15" t="str" cm="1">
        <f t="array" ref="B15:F15">_xlfn.UNIQUE(A3:F3,TRUE)</f>
        <v>Omar</v>
      </c>
      <c r="C15" t="str">
        <v>Baxter</v>
      </c>
      <c r="D15">
        <v>4</v>
      </c>
      <c r="E15">
        <v>30906</v>
      </c>
      <c r="F15" t="str">
        <v>Salt Lake City</v>
      </c>
    </row>
    <row r="17" spans="3:13" x14ac:dyDescent="0.25">
      <c r="C17" s="1"/>
      <c r="D17" s="1"/>
      <c r="E17" s="1"/>
      <c r="F17" s="1"/>
      <c r="G17" s="1"/>
      <c r="M17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57CA-D9CE-4E35-B097-3BD0F8EE1F33}">
  <dimension ref="A1:J48"/>
  <sheetViews>
    <sheetView zoomScale="115" zoomScaleNormal="115" workbookViewId="0"/>
  </sheetViews>
  <sheetFormatPr defaultColWidth="9" defaultRowHeight="15" x14ac:dyDescent="0.25"/>
  <cols>
    <col min="1" max="1" width="9.85546875" bestFit="1" customWidth="1"/>
    <col min="2" max="2" width="12.42578125" bestFit="1" customWidth="1"/>
    <col min="3" max="3" width="8.7109375" bestFit="1" customWidth="1"/>
    <col min="4" max="4" width="11.140625" bestFit="1" customWidth="1"/>
    <col min="5" max="5" width="13.5703125" bestFit="1" customWidth="1"/>
    <col min="6" max="6" width="7.85546875" bestFit="1" customWidth="1"/>
    <col min="7" max="7" width="12" customWidth="1"/>
    <col min="8" max="8" width="11.140625" bestFit="1" customWidth="1"/>
    <col min="9" max="9" width="7.28515625" bestFit="1" customWidth="1"/>
    <col min="10" max="10" width="11.5703125" bestFit="1" customWidth="1"/>
  </cols>
  <sheetData>
    <row r="1" spans="1:10" ht="15.75" thickBot="1" x14ac:dyDescent="0.3"/>
    <row r="2" spans="1:10" x14ac:dyDescent="0.25">
      <c r="C2" s="1"/>
      <c r="D2" s="10" t="s">
        <v>5</v>
      </c>
      <c r="E2" s="11" t="s">
        <v>2</v>
      </c>
      <c r="G2" s="14" t="s">
        <v>134</v>
      </c>
      <c r="H2" s="14"/>
      <c r="I2" s="14"/>
    </row>
    <row r="3" spans="1:10" x14ac:dyDescent="0.25">
      <c r="D3" s="16" t="s">
        <v>26</v>
      </c>
      <c r="E3" s="12">
        <v>3</v>
      </c>
      <c r="G3" s="14" t="s">
        <v>135</v>
      </c>
      <c r="H3" s="14"/>
      <c r="I3" s="14"/>
    </row>
    <row r="4" spans="1:10" ht="15.75" thickBot="1" x14ac:dyDescent="0.3">
      <c r="D4" s="17" t="s">
        <v>55</v>
      </c>
      <c r="E4" s="13">
        <v>2</v>
      </c>
    </row>
    <row r="7" spans="1:1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x14ac:dyDescent="0.25">
      <c r="A8" s="2" t="s">
        <v>10</v>
      </c>
      <c r="B8" s="2" t="s">
        <v>11</v>
      </c>
      <c r="C8" s="2">
        <v>4</v>
      </c>
      <c r="D8" s="3">
        <v>30906</v>
      </c>
      <c r="E8" s="2" t="s">
        <v>12</v>
      </c>
      <c r="F8" s="2" t="s">
        <v>13</v>
      </c>
      <c r="G8" s="2">
        <v>2</v>
      </c>
      <c r="H8" s="2">
        <v>7</v>
      </c>
      <c r="I8" s="2">
        <v>197</v>
      </c>
      <c r="J8" s="4">
        <v>77</v>
      </c>
    </row>
    <row r="9" spans="1:10" x14ac:dyDescent="0.25">
      <c r="A9" s="2" t="s">
        <v>14</v>
      </c>
      <c r="B9" s="2" t="s">
        <v>15</v>
      </c>
      <c r="C9" s="2">
        <v>4</v>
      </c>
      <c r="D9" s="3">
        <v>30906</v>
      </c>
      <c r="E9" s="2" t="s">
        <v>12</v>
      </c>
      <c r="F9" s="2" t="s">
        <v>13</v>
      </c>
      <c r="G9" s="2">
        <v>2</v>
      </c>
      <c r="H9" s="2">
        <v>7</v>
      </c>
      <c r="I9" s="2">
        <v>197</v>
      </c>
      <c r="J9" s="2">
        <v>66</v>
      </c>
    </row>
    <row r="10" spans="1:10" x14ac:dyDescent="0.25">
      <c r="A10" s="2" t="s">
        <v>16</v>
      </c>
      <c r="B10" s="2" t="s">
        <v>17</v>
      </c>
      <c r="C10" s="2">
        <v>2</v>
      </c>
      <c r="D10" s="3">
        <v>30377</v>
      </c>
      <c r="E10" s="2" t="s">
        <v>18</v>
      </c>
      <c r="F10" s="2" t="s">
        <v>13</v>
      </c>
      <c r="G10" s="2">
        <v>2</v>
      </c>
      <c r="H10" s="2">
        <v>271</v>
      </c>
      <c r="I10" s="2">
        <v>159</v>
      </c>
      <c r="J10" s="2">
        <v>62</v>
      </c>
    </row>
    <row r="11" spans="1:10" x14ac:dyDescent="0.25">
      <c r="A11" s="2" t="s">
        <v>19</v>
      </c>
      <c r="B11" s="2" t="s">
        <v>20</v>
      </c>
      <c r="C11" s="2">
        <v>3</v>
      </c>
      <c r="D11" s="3">
        <v>30145</v>
      </c>
      <c r="E11" s="2" t="s">
        <v>21</v>
      </c>
      <c r="F11" s="2" t="s">
        <v>22</v>
      </c>
      <c r="G11" s="2">
        <v>4</v>
      </c>
      <c r="H11" s="2">
        <v>482</v>
      </c>
      <c r="I11" s="2">
        <v>161</v>
      </c>
      <c r="J11" s="2">
        <v>47</v>
      </c>
    </row>
    <row r="12" spans="1:10" x14ac:dyDescent="0.25">
      <c r="A12" s="2" t="s">
        <v>23</v>
      </c>
      <c r="B12" s="2" t="s">
        <v>24</v>
      </c>
      <c r="C12" s="2">
        <v>3</v>
      </c>
      <c r="D12" s="3">
        <v>29639</v>
      </c>
      <c r="E12" s="2" t="s">
        <v>25</v>
      </c>
      <c r="F12" s="2" t="s">
        <v>26</v>
      </c>
      <c r="G12" s="2">
        <v>3</v>
      </c>
      <c r="H12" s="2">
        <v>720</v>
      </c>
      <c r="I12" s="2">
        <v>150</v>
      </c>
      <c r="J12" s="2">
        <v>78</v>
      </c>
    </row>
    <row r="13" spans="1:10" x14ac:dyDescent="0.25">
      <c r="A13" s="2" t="s">
        <v>27</v>
      </c>
      <c r="B13" s="2" t="s">
        <v>28</v>
      </c>
      <c r="C13" s="2">
        <v>4</v>
      </c>
      <c r="D13" s="3">
        <v>30475</v>
      </c>
      <c r="E13" s="2" t="s">
        <v>29</v>
      </c>
      <c r="F13" s="2" t="s">
        <v>26</v>
      </c>
      <c r="G13" s="2">
        <v>0</v>
      </c>
      <c r="H13" s="2">
        <v>733</v>
      </c>
      <c r="I13" s="2">
        <v>182</v>
      </c>
      <c r="J13" s="2">
        <v>90</v>
      </c>
    </row>
    <row r="14" spans="1:10" x14ac:dyDescent="0.25">
      <c r="A14" s="2" t="s">
        <v>30</v>
      </c>
      <c r="B14" s="2" t="s">
        <v>31</v>
      </c>
      <c r="C14" s="2">
        <v>3</v>
      </c>
      <c r="D14" s="3">
        <v>30855</v>
      </c>
      <c r="E14" s="2" t="s">
        <v>32</v>
      </c>
      <c r="F14" s="2" t="s">
        <v>13</v>
      </c>
      <c r="G14" s="2">
        <v>4</v>
      </c>
      <c r="H14" s="2">
        <v>971</v>
      </c>
      <c r="I14" s="2">
        <v>185</v>
      </c>
      <c r="J14" s="2">
        <v>94</v>
      </c>
    </row>
    <row r="15" spans="1:10" x14ac:dyDescent="0.25">
      <c r="A15" s="2" t="s">
        <v>33</v>
      </c>
      <c r="B15" s="2" t="s">
        <v>34</v>
      </c>
      <c r="C15" s="2">
        <v>4</v>
      </c>
      <c r="D15" s="3">
        <v>30685</v>
      </c>
      <c r="E15" s="2" t="s">
        <v>35</v>
      </c>
      <c r="F15" s="2" t="s">
        <v>22</v>
      </c>
      <c r="G15" s="2">
        <v>1</v>
      </c>
      <c r="H15" s="2">
        <v>997</v>
      </c>
      <c r="I15" s="2">
        <v>188</v>
      </c>
      <c r="J15" s="2">
        <v>46</v>
      </c>
    </row>
    <row r="16" spans="1:10" x14ac:dyDescent="0.25">
      <c r="A16" s="2" t="s">
        <v>36</v>
      </c>
      <c r="B16" s="2" t="s">
        <v>37</v>
      </c>
      <c r="C16" s="2">
        <v>2</v>
      </c>
      <c r="D16" s="3">
        <v>29711</v>
      </c>
      <c r="E16" s="2" t="s">
        <v>38</v>
      </c>
      <c r="F16" s="2" t="s">
        <v>13</v>
      </c>
      <c r="G16" s="2">
        <v>0</v>
      </c>
      <c r="H16" s="2">
        <v>1264</v>
      </c>
      <c r="I16" s="2">
        <v>168</v>
      </c>
      <c r="J16" s="2">
        <v>82</v>
      </c>
    </row>
    <row r="17" spans="1:10" x14ac:dyDescent="0.25">
      <c r="A17" s="2" t="s">
        <v>39</v>
      </c>
      <c r="B17" s="2" t="s">
        <v>40</v>
      </c>
      <c r="C17" s="2">
        <v>2</v>
      </c>
      <c r="D17" s="3">
        <v>30691</v>
      </c>
      <c r="E17" s="2" t="s">
        <v>41</v>
      </c>
      <c r="F17" s="2" t="s">
        <v>13</v>
      </c>
      <c r="G17" s="2">
        <v>0</v>
      </c>
      <c r="H17" s="2">
        <v>1749</v>
      </c>
      <c r="I17" s="2">
        <v>153</v>
      </c>
      <c r="J17" s="2">
        <v>76</v>
      </c>
    </row>
    <row r="18" spans="1:10" x14ac:dyDescent="0.25">
      <c r="A18" s="2" t="s">
        <v>42</v>
      </c>
      <c r="B18" s="2" t="s">
        <v>43</v>
      </c>
      <c r="C18" s="2">
        <v>1</v>
      </c>
      <c r="D18" s="3">
        <v>29447</v>
      </c>
      <c r="E18" s="2" t="s">
        <v>44</v>
      </c>
      <c r="F18" s="2" t="s">
        <v>45</v>
      </c>
      <c r="G18" s="2">
        <v>2</v>
      </c>
      <c r="H18" s="2">
        <v>1798</v>
      </c>
      <c r="I18" s="2">
        <v>168</v>
      </c>
      <c r="J18" s="2">
        <v>61</v>
      </c>
    </row>
    <row r="19" spans="1:10" x14ac:dyDescent="0.25">
      <c r="A19" s="2" t="s">
        <v>46</v>
      </c>
      <c r="B19" s="2" t="s">
        <v>47</v>
      </c>
      <c r="C19" s="2">
        <v>4</v>
      </c>
      <c r="D19" s="3">
        <v>30349</v>
      </c>
      <c r="E19" s="2" t="s">
        <v>48</v>
      </c>
      <c r="F19" s="2" t="s">
        <v>13</v>
      </c>
      <c r="G19" s="2">
        <v>4</v>
      </c>
      <c r="H19" s="2">
        <v>1915</v>
      </c>
      <c r="I19" s="2">
        <v>196</v>
      </c>
      <c r="J19" s="2">
        <v>52</v>
      </c>
    </row>
    <row r="20" spans="1:10" x14ac:dyDescent="0.25">
      <c r="A20" s="2" t="s">
        <v>49</v>
      </c>
      <c r="B20" s="2" t="s">
        <v>50</v>
      </c>
      <c r="C20" s="2">
        <v>2</v>
      </c>
      <c r="D20" s="3">
        <v>30463</v>
      </c>
      <c r="E20" s="2" t="s">
        <v>51</v>
      </c>
      <c r="F20" s="2" t="s">
        <v>26</v>
      </c>
      <c r="G20" s="2">
        <v>0</v>
      </c>
      <c r="H20" s="2">
        <v>285</v>
      </c>
      <c r="I20" s="2">
        <v>173</v>
      </c>
      <c r="J20" s="2">
        <v>76</v>
      </c>
    </row>
    <row r="21" spans="1:10" x14ac:dyDescent="0.25">
      <c r="A21" s="2" t="s">
        <v>52</v>
      </c>
      <c r="B21" s="2" t="s">
        <v>53</v>
      </c>
      <c r="C21" s="2">
        <v>4</v>
      </c>
      <c r="D21" s="3">
        <v>30954</v>
      </c>
      <c r="E21" s="2" t="s">
        <v>54</v>
      </c>
      <c r="F21" s="2" t="s">
        <v>55</v>
      </c>
      <c r="G21" s="2">
        <v>1</v>
      </c>
      <c r="H21" s="2">
        <v>297</v>
      </c>
      <c r="I21" s="2">
        <v>188</v>
      </c>
      <c r="J21" s="2">
        <v>46</v>
      </c>
    </row>
    <row r="22" spans="1:10" x14ac:dyDescent="0.25">
      <c r="A22" s="2" t="s">
        <v>56</v>
      </c>
      <c r="B22" s="2" t="s">
        <v>57</v>
      </c>
      <c r="C22" s="2">
        <v>4</v>
      </c>
      <c r="D22" s="3">
        <v>29964</v>
      </c>
      <c r="E22" s="2" t="s">
        <v>58</v>
      </c>
      <c r="F22" s="2" t="s">
        <v>55</v>
      </c>
      <c r="G22" s="2">
        <v>3</v>
      </c>
      <c r="H22" s="2">
        <v>345</v>
      </c>
      <c r="I22" s="2">
        <v>164</v>
      </c>
      <c r="J22" s="2">
        <v>104</v>
      </c>
    </row>
    <row r="23" spans="1:10" x14ac:dyDescent="0.25">
      <c r="A23" s="2" t="s">
        <v>59</v>
      </c>
      <c r="B23" s="2" t="s">
        <v>60</v>
      </c>
      <c r="C23" s="2">
        <v>3</v>
      </c>
      <c r="D23" s="3">
        <v>30365</v>
      </c>
      <c r="E23" s="2" t="s">
        <v>61</v>
      </c>
      <c r="F23" s="2" t="s">
        <v>62</v>
      </c>
      <c r="G23" s="2">
        <v>2</v>
      </c>
      <c r="H23" s="2">
        <v>930</v>
      </c>
      <c r="I23" s="2">
        <v>150</v>
      </c>
      <c r="J23" s="2">
        <v>98</v>
      </c>
    </row>
    <row r="24" spans="1:10" x14ac:dyDescent="0.25">
      <c r="A24" s="2" t="s">
        <v>63</v>
      </c>
      <c r="B24" s="2" t="s">
        <v>64</v>
      </c>
      <c r="C24" s="2">
        <v>3</v>
      </c>
      <c r="D24" s="3">
        <v>30815</v>
      </c>
      <c r="E24" s="2" t="s">
        <v>65</v>
      </c>
      <c r="F24" s="2" t="s">
        <v>55</v>
      </c>
      <c r="G24" s="2">
        <v>0</v>
      </c>
      <c r="H24" s="2">
        <v>1419</v>
      </c>
      <c r="I24" s="2">
        <v>181</v>
      </c>
      <c r="J24" s="2">
        <v>67</v>
      </c>
    </row>
    <row r="25" spans="1:10" x14ac:dyDescent="0.25">
      <c r="A25" s="2" t="s">
        <v>66</v>
      </c>
      <c r="B25" s="2" t="s">
        <v>67</v>
      </c>
      <c r="C25" s="2">
        <v>2</v>
      </c>
      <c r="D25" s="3">
        <v>29716</v>
      </c>
      <c r="E25" s="2" t="s">
        <v>68</v>
      </c>
      <c r="F25" s="2" t="s">
        <v>45</v>
      </c>
      <c r="G25" s="2">
        <v>3</v>
      </c>
      <c r="H25" s="2">
        <v>1476</v>
      </c>
      <c r="I25" s="2">
        <v>161</v>
      </c>
      <c r="J25" s="2">
        <v>87</v>
      </c>
    </row>
    <row r="26" spans="1:10" x14ac:dyDescent="0.25">
      <c r="A26" s="2" t="s">
        <v>69</v>
      </c>
      <c r="B26" s="2" t="s">
        <v>70</v>
      </c>
      <c r="C26" s="2">
        <v>4</v>
      </c>
      <c r="D26" s="3">
        <v>30045</v>
      </c>
      <c r="E26" s="2" t="s">
        <v>71</v>
      </c>
      <c r="F26" s="2" t="s">
        <v>13</v>
      </c>
      <c r="G26" s="2">
        <v>3</v>
      </c>
      <c r="H26" s="2">
        <v>1988</v>
      </c>
      <c r="I26" s="2">
        <v>153</v>
      </c>
      <c r="J26" s="2">
        <v>87</v>
      </c>
    </row>
    <row r="27" spans="1:10" x14ac:dyDescent="0.25">
      <c r="A27" s="2" t="s">
        <v>72</v>
      </c>
      <c r="B27" s="2" t="s">
        <v>73</v>
      </c>
      <c r="C27" s="2">
        <v>1</v>
      </c>
      <c r="D27" s="3">
        <v>29592</v>
      </c>
      <c r="E27" s="2" t="s">
        <v>74</v>
      </c>
      <c r="F27" s="2" t="s">
        <v>62</v>
      </c>
      <c r="G27" s="2">
        <v>2</v>
      </c>
      <c r="H27" s="2">
        <v>6</v>
      </c>
      <c r="I27" s="2">
        <v>160</v>
      </c>
      <c r="J27" s="2">
        <v>90</v>
      </c>
    </row>
    <row r="28" spans="1:10" x14ac:dyDescent="0.25">
      <c r="A28" s="2" t="s">
        <v>75</v>
      </c>
      <c r="B28" s="2" t="s">
        <v>76</v>
      </c>
      <c r="C28" s="2">
        <v>4</v>
      </c>
      <c r="D28" s="3">
        <v>29307</v>
      </c>
      <c r="E28" s="2" t="s">
        <v>71</v>
      </c>
      <c r="F28" s="2" t="s">
        <v>62</v>
      </c>
      <c r="G28" s="2">
        <v>4</v>
      </c>
      <c r="H28" s="2">
        <v>331</v>
      </c>
      <c r="I28" s="2">
        <v>169</v>
      </c>
      <c r="J28" s="2">
        <v>60</v>
      </c>
    </row>
    <row r="29" spans="1:10" x14ac:dyDescent="0.25">
      <c r="A29" s="2" t="s">
        <v>77</v>
      </c>
      <c r="B29" s="2" t="s">
        <v>73</v>
      </c>
      <c r="C29" s="2">
        <v>1</v>
      </c>
      <c r="D29" s="3">
        <v>30417</v>
      </c>
      <c r="E29" s="2" t="s">
        <v>78</v>
      </c>
      <c r="F29" s="2" t="s">
        <v>22</v>
      </c>
      <c r="G29" s="2">
        <v>4</v>
      </c>
      <c r="H29" s="2">
        <v>352</v>
      </c>
      <c r="I29" s="2">
        <v>162</v>
      </c>
      <c r="J29" s="2">
        <v>64</v>
      </c>
    </row>
    <row r="30" spans="1:10" x14ac:dyDescent="0.25">
      <c r="A30" s="2" t="s">
        <v>79</v>
      </c>
      <c r="B30" s="2" t="s">
        <v>80</v>
      </c>
      <c r="C30" s="2">
        <v>3</v>
      </c>
      <c r="D30" s="3">
        <v>29708</v>
      </c>
      <c r="E30" s="2" t="s">
        <v>81</v>
      </c>
      <c r="F30" s="2" t="s">
        <v>22</v>
      </c>
      <c r="G30" s="2">
        <v>3</v>
      </c>
      <c r="H30" s="2">
        <v>474</v>
      </c>
      <c r="I30" s="2">
        <v>177</v>
      </c>
      <c r="J30" s="2">
        <v>100</v>
      </c>
    </row>
    <row r="31" spans="1:10" x14ac:dyDescent="0.25">
      <c r="A31" s="2" t="s">
        <v>82</v>
      </c>
      <c r="B31" s="2" t="s">
        <v>83</v>
      </c>
      <c r="C31" s="2">
        <v>3</v>
      </c>
      <c r="D31" s="3">
        <v>29764</v>
      </c>
      <c r="E31" s="2" t="s">
        <v>81</v>
      </c>
      <c r="F31" s="2" t="s">
        <v>62</v>
      </c>
      <c r="G31" s="2">
        <v>0</v>
      </c>
      <c r="H31" s="2">
        <v>580</v>
      </c>
      <c r="I31" s="2">
        <v>168</v>
      </c>
      <c r="J31" s="2">
        <v>81</v>
      </c>
    </row>
    <row r="32" spans="1:10" x14ac:dyDescent="0.25">
      <c r="A32" s="2" t="s">
        <v>84</v>
      </c>
      <c r="B32" s="2" t="s">
        <v>85</v>
      </c>
      <c r="C32" s="2">
        <v>4</v>
      </c>
      <c r="D32" s="3">
        <v>30469</v>
      </c>
      <c r="E32" s="2" t="s">
        <v>86</v>
      </c>
      <c r="F32" s="2" t="s">
        <v>62</v>
      </c>
      <c r="G32" s="2">
        <v>4</v>
      </c>
      <c r="H32" s="2">
        <v>707</v>
      </c>
      <c r="I32" s="2">
        <v>156</v>
      </c>
      <c r="J32" s="2">
        <v>61</v>
      </c>
    </row>
    <row r="33" spans="1:10" x14ac:dyDescent="0.25">
      <c r="A33" s="2" t="s">
        <v>87</v>
      </c>
      <c r="B33" s="2" t="s">
        <v>88</v>
      </c>
      <c r="C33" s="2">
        <v>2</v>
      </c>
      <c r="D33" s="3">
        <v>30138</v>
      </c>
      <c r="E33" s="2" t="s">
        <v>89</v>
      </c>
      <c r="F33" s="2" t="s">
        <v>55</v>
      </c>
      <c r="G33" s="2">
        <v>4</v>
      </c>
      <c r="H33" s="2">
        <v>734</v>
      </c>
      <c r="I33" s="2">
        <v>180</v>
      </c>
      <c r="J33" s="2">
        <v>81</v>
      </c>
    </row>
    <row r="34" spans="1:10" x14ac:dyDescent="0.25">
      <c r="A34" s="2" t="s">
        <v>27</v>
      </c>
      <c r="B34" s="2" t="s">
        <v>90</v>
      </c>
      <c r="C34" s="2">
        <v>1</v>
      </c>
      <c r="D34" s="3">
        <v>30155</v>
      </c>
      <c r="E34" s="2" t="s">
        <v>91</v>
      </c>
      <c r="F34" s="2" t="s">
        <v>22</v>
      </c>
      <c r="G34" s="2">
        <v>4</v>
      </c>
      <c r="H34" s="2">
        <v>1214</v>
      </c>
      <c r="I34" s="2">
        <v>179</v>
      </c>
      <c r="J34" s="2">
        <v>70</v>
      </c>
    </row>
    <row r="35" spans="1:10" x14ac:dyDescent="0.25">
      <c r="A35" s="2" t="s">
        <v>92</v>
      </c>
      <c r="B35" s="2" t="s">
        <v>93</v>
      </c>
      <c r="C35" s="2">
        <v>4</v>
      </c>
      <c r="D35" s="3">
        <v>30383</v>
      </c>
      <c r="E35" s="2" t="s">
        <v>61</v>
      </c>
      <c r="F35" s="2" t="s">
        <v>26</v>
      </c>
      <c r="G35" s="2">
        <v>2</v>
      </c>
      <c r="H35" s="2">
        <v>1729</v>
      </c>
      <c r="I35" s="2">
        <v>169</v>
      </c>
      <c r="J35" s="2">
        <v>80</v>
      </c>
    </row>
    <row r="36" spans="1:10" x14ac:dyDescent="0.25">
      <c r="A36" s="2" t="s">
        <v>94</v>
      </c>
      <c r="B36" s="2" t="s">
        <v>95</v>
      </c>
      <c r="C36" s="2">
        <v>1</v>
      </c>
      <c r="D36" s="3">
        <v>29932</v>
      </c>
      <c r="E36" s="2" t="s">
        <v>96</v>
      </c>
      <c r="F36" s="2" t="s">
        <v>97</v>
      </c>
      <c r="G36" s="2">
        <v>4</v>
      </c>
      <c r="H36" s="2">
        <v>1878</v>
      </c>
      <c r="I36" s="2">
        <v>193</v>
      </c>
      <c r="J36" s="2">
        <v>61</v>
      </c>
    </row>
    <row r="37" spans="1:10" x14ac:dyDescent="0.25">
      <c r="A37" s="2" t="s">
        <v>49</v>
      </c>
      <c r="B37" s="2" t="s">
        <v>98</v>
      </c>
      <c r="C37" s="2">
        <v>2</v>
      </c>
      <c r="D37" s="3">
        <v>29841</v>
      </c>
      <c r="E37" s="2" t="s">
        <v>99</v>
      </c>
      <c r="F37" s="2" t="s">
        <v>97</v>
      </c>
      <c r="G37" s="2">
        <v>2</v>
      </c>
      <c r="H37" s="2">
        <v>1934</v>
      </c>
      <c r="I37" s="2">
        <v>178</v>
      </c>
      <c r="J37" s="2">
        <v>88</v>
      </c>
    </row>
    <row r="38" spans="1:10" x14ac:dyDescent="0.25">
      <c r="A38" s="2" t="s">
        <v>100</v>
      </c>
      <c r="B38" s="2" t="s">
        <v>83</v>
      </c>
      <c r="C38" s="2">
        <v>1</v>
      </c>
      <c r="D38" s="3">
        <v>30998</v>
      </c>
      <c r="E38" s="2" t="s">
        <v>101</v>
      </c>
      <c r="F38" s="2" t="s">
        <v>55</v>
      </c>
      <c r="G38" s="2">
        <v>2</v>
      </c>
      <c r="H38" s="2">
        <v>1957</v>
      </c>
      <c r="I38" s="2">
        <v>151</v>
      </c>
      <c r="J38" s="2">
        <v>72</v>
      </c>
    </row>
    <row r="39" spans="1:10" x14ac:dyDescent="0.25">
      <c r="A39" s="2" t="s">
        <v>102</v>
      </c>
      <c r="B39" s="2" t="s">
        <v>103</v>
      </c>
      <c r="C39" s="2">
        <v>2</v>
      </c>
      <c r="D39" s="3">
        <v>30569</v>
      </c>
      <c r="E39" s="2" t="s">
        <v>104</v>
      </c>
      <c r="F39" s="2" t="s">
        <v>13</v>
      </c>
      <c r="G39" s="2">
        <v>0</v>
      </c>
      <c r="H39" s="2">
        <v>492</v>
      </c>
      <c r="I39" s="2">
        <v>162</v>
      </c>
      <c r="J39" s="2">
        <v>69</v>
      </c>
    </row>
    <row r="40" spans="1:10" x14ac:dyDescent="0.25">
      <c r="A40" s="2" t="s">
        <v>105</v>
      </c>
      <c r="B40" s="2" t="s">
        <v>106</v>
      </c>
      <c r="C40" s="2">
        <v>1</v>
      </c>
      <c r="D40" s="3">
        <v>29346</v>
      </c>
      <c r="E40" s="2" t="s">
        <v>101</v>
      </c>
      <c r="F40" s="2" t="s">
        <v>55</v>
      </c>
      <c r="G40" s="2">
        <v>3</v>
      </c>
      <c r="H40" s="2">
        <v>540</v>
      </c>
      <c r="I40" s="2">
        <v>162</v>
      </c>
      <c r="J40" s="2">
        <v>95</v>
      </c>
    </row>
    <row r="41" spans="1:10" x14ac:dyDescent="0.25">
      <c r="A41" s="2" t="s">
        <v>107</v>
      </c>
      <c r="B41" s="2" t="s">
        <v>43</v>
      </c>
      <c r="C41" s="2">
        <v>1</v>
      </c>
      <c r="D41" s="3">
        <v>29993</v>
      </c>
      <c r="E41" s="2" t="s">
        <v>108</v>
      </c>
      <c r="F41" s="2" t="s">
        <v>13</v>
      </c>
      <c r="G41" s="2">
        <v>2</v>
      </c>
      <c r="H41" s="2">
        <v>555</v>
      </c>
      <c r="I41" s="2">
        <v>187</v>
      </c>
      <c r="J41" s="2">
        <v>90</v>
      </c>
    </row>
    <row r="42" spans="1:10" x14ac:dyDescent="0.25">
      <c r="A42" s="2" t="s">
        <v>109</v>
      </c>
      <c r="B42" s="2" t="s">
        <v>28</v>
      </c>
      <c r="C42" s="2">
        <v>1</v>
      </c>
      <c r="D42" s="3">
        <v>29804</v>
      </c>
      <c r="E42" s="2" t="s">
        <v>110</v>
      </c>
      <c r="F42" s="2" t="s">
        <v>22</v>
      </c>
      <c r="G42" s="2">
        <v>2</v>
      </c>
      <c r="H42" s="2">
        <v>952</v>
      </c>
      <c r="I42" s="2">
        <v>199</v>
      </c>
      <c r="J42" s="2">
        <v>101</v>
      </c>
    </row>
    <row r="43" spans="1:10" x14ac:dyDescent="0.25">
      <c r="A43" s="2" t="s">
        <v>75</v>
      </c>
      <c r="B43" s="2" t="s">
        <v>111</v>
      </c>
      <c r="C43" s="2">
        <v>2</v>
      </c>
      <c r="D43" s="3">
        <v>29914</v>
      </c>
      <c r="E43" s="2" t="s">
        <v>112</v>
      </c>
      <c r="F43" s="2" t="s">
        <v>45</v>
      </c>
      <c r="G43" s="2">
        <v>3</v>
      </c>
      <c r="H43" s="2">
        <v>1078</v>
      </c>
      <c r="I43" s="2">
        <v>186</v>
      </c>
      <c r="J43" s="2">
        <v>49</v>
      </c>
    </row>
    <row r="44" spans="1:10" x14ac:dyDescent="0.25">
      <c r="A44" s="2" t="s">
        <v>113</v>
      </c>
      <c r="B44" s="2" t="s">
        <v>114</v>
      </c>
      <c r="C44" s="2">
        <v>2</v>
      </c>
      <c r="D44" s="3">
        <v>30575</v>
      </c>
      <c r="E44" s="2" t="s">
        <v>115</v>
      </c>
      <c r="F44" s="2" t="s">
        <v>13</v>
      </c>
      <c r="G44" s="2">
        <v>1</v>
      </c>
      <c r="H44" s="2">
        <v>1201</v>
      </c>
      <c r="I44" s="2">
        <v>166</v>
      </c>
      <c r="J44" s="2">
        <v>83</v>
      </c>
    </row>
    <row r="45" spans="1:10" x14ac:dyDescent="0.25">
      <c r="A45" s="2" t="s">
        <v>116</v>
      </c>
      <c r="B45" s="2" t="s">
        <v>117</v>
      </c>
      <c r="C45" s="2">
        <v>4</v>
      </c>
      <c r="D45" s="3">
        <v>30668</v>
      </c>
      <c r="E45" s="2" t="s">
        <v>110</v>
      </c>
      <c r="F45" s="2" t="s">
        <v>22</v>
      </c>
      <c r="G45" s="2">
        <v>1</v>
      </c>
      <c r="H45" s="2">
        <v>1322</v>
      </c>
      <c r="I45" s="2">
        <v>162</v>
      </c>
      <c r="J45" s="2">
        <v>63</v>
      </c>
    </row>
    <row r="46" spans="1:10" x14ac:dyDescent="0.25">
      <c r="A46" s="2" t="s">
        <v>118</v>
      </c>
      <c r="B46" s="2" t="s">
        <v>119</v>
      </c>
      <c r="C46" s="2">
        <v>4</v>
      </c>
      <c r="D46" s="3">
        <v>30984</v>
      </c>
      <c r="E46" s="2" t="s">
        <v>120</v>
      </c>
      <c r="F46" s="2" t="s">
        <v>22</v>
      </c>
      <c r="G46" s="2">
        <v>4</v>
      </c>
      <c r="H46" s="2">
        <v>1573</v>
      </c>
      <c r="I46" s="2">
        <v>169</v>
      </c>
      <c r="J46" s="2">
        <v>83</v>
      </c>
    </row>
    <row r="47" spans="1:10" x14ac:dyDescent="0.25">
      <c r="A47" s="2" t="s">
        <v>121</v>
      </c>
      <c r="B47" s="2" t="s">
        <v>122</v>
      </c>
      <c r="C47" s="2">
        <v>3</v>
      </c>
      <c r="D47" s="3">
        <v>29801</v>
      </c>
      <c r="E47" s="2" t="s">
        <v>123</v>
      </c>
      <c r="F47" s="2" t="s">
        <v>26</v>
      </c>
      <c r="G47" s="2">
        <v>0</v>
      </c>
      <c r="H47" s="2">
        <v>1785</v>
      </c>
      <c r="I47" s="2">
        <v>156</v>
      </c>
      <c r="J47" s="2">
        <v>73</v>
      </c>
    </row>
    <row r="48" spans="1:10" x14ac:dyDescent="0.25">
      <c r="A48" s="2" t="s">
        <v>124</v>
      </c>
      <c r="B48" s="2" t="s">
        <v>24</v>
      </c>
      <c r="C48" s="2">
        <v>1</v>
      </c>
      <c r="D48" s="3">
        <v>29802</v>
      </c>
      <c r="E48" s="2" t="s">
        <v>115</v>
      </c>
      <c r="F48" s="2" t="s">
        <v>22</v>
      </c>
      <c r="G48" s="2">
        <v>2</v>
      </c>
      <c r="H48" s="2">
        <v>19</v>
      </c>
      <c r="I48" s="2">
        <v>165</v>
      </c>
      <c r="J48" s="2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CA97-A095-41EB-A06F-75C2B3662EF8}">
  <dimension ref="A1:L40"/>
  <sheetViews>
    <sheetView zoomScale="115" zoomScaleNormal="115" workbookViewId="0"/>
  </sheetViews>
  <sheetFormatPr defaultColWidth="9" defaultRowHeight="15" x14ac:dyDescent="0.25"/>
  <cols>
    <col min="1" max="1" width="8.28515625" bestFit="1" customWidth="1"/>
    <col min="2" max="2" width="13.42578125" bestFit="1" customWidth="1"/>
    <col min="3" max="3" width="9.42578125" bestFit="1" customWidth="1"/>
    <col min="4" max="4" width="11.85546875" bestFit="1" customWidth="1"/>
    <col min="5" max="5" width="12.85546875" bestFit="1" customWidth="1"/>
    <col min="6" max="6" width="13.42578125" bestFit="1" customWidth="1"/>
    <col min="7" max="7" width="8" bestFit="1" customWidth="1"/>
    <col min="8" max="8" width="10.140625" customWidth="1"/>
    <col min="9" max="9" width="2.7109375" bestFit="1" customWidth="1"/>
    <col min="10" max="10" width="13.42578125" bestFit="1" customWidth="1"/>
    <col min="11" max="11" width="9.42578125" bestFit="1" customWidth="1"/>
    <col min="12" max="12" width="11.7109375" bestFit="1" customWidth="1"/>
    <col min="13" max="13" width="6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2" x14ac:dyDescent="0.25">
      <c r="A2" s="2" t="s">
        <v>10</v>
      </c>
      <c r="B2" s="2" t="s">
        <v>11</v>
      </c>
      <c r="C2" s="2">
        <v>4</v>
      </c>
      <c r="D2" s="3">
        <v>30906</v>
      </c>
      <c r="E2" s="2" t="s">
        <v>12</v>
      </c>
      <c r="F2" s="2" t="s">
        <v>13</v>
      </c>
    </row>
    <row r="3" spans="1:12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" t="s">
        <v>13</v>
      </c>
    </row>
    <row r="4" spans="1:12" x14ac:dyDescent="0.25">
      <c r="A4" s="2" t="s">
        <v>16</v>
      </c>
      <c r="B4" s="2" t="s">
        <v>17</v>
      </c>
      <c r="C4" s="2">
        <v>2</v>
      </c>
      <c r="D4" s="3">
        <v>30377</v>
      </c>
      <c r="E4" s="2" t="s">
        <v>18</v>
      </c>
      <c r="F4" s="2" t="s">
        <v>13</v>
      </c>
    </row>
    <row r="5" spans="1:12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</row>
    <row r="6" spans="1:12" x14ac:dyDescent="0.25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</row>
    <row r="7" spans="1:12" x14ac:dyDescent="0.25">
      <c r="A7" s="2" t="s">
        <v>27</v>
      </c>
      <c r="B7" s="2" t="s">
        <v>28</v>
      </c>
      <c r="C7" s="2">
        <v>4</v>
      </c>
      <c r="D7" s="3">
        <v>30475</v>
      </c>
      <c r="E7" s="2" t="s">
        <v>29</v>
      </c>
      <c r="F7" s="2" t="s">
        <v>26</v>
      </c>
    </row>
    <row r="8" spans="1:12" x14ac:dyDescent="0.25">
      <c r="A8" s="2" t="s">
        <v>30</v>
      </c>
      <c r="B8" s="2" t="s">
        <v>31</v>
      </c>
      <c r="C8" s="2">
        <v>3</v>
      </c>
      <c r="D8" s="3">
        <v>30855</v>
      </c>
      <c r="E8" s="2" t="s">
        <v>32</v>
      </c>
      <c r="F8" s="2" t="s">
        <v>13</v>
      </c>
    </row>
    <row r="9" spans="1:12" x14ac:dyDescent="0.25">
      <c r="A9" s="2" t="s">
        <v>33</v>
      </c>
      <c r="B9" s="2" t="s">
        <v>34</v>
      </c>
      <c r="C9" s="2">
        <v>4</v>
      </c>
      <c r="D9" s="3">
        <v>30685</v>
      </c>
      <c r="E9" s="2" t="s">
        <v>35</v>
      </c>
      <c r="F9" s="2" t="s">
        <v>22</v>
      </c>
    </row>
    <row r="10" spans="1:12" x14ac:dyDescent="0.25">
      <c r="A10" s="2" t="s">
        <v>36</v>
      </c>
      <c r="B10" s="2" t="s">
        <v>37</v>
      </c>
      <c r="C10" s="2">
        <v>2</v>
      </c>
      <c r="D10" s="3">
        <v>29711</v>
      </c>
      <c r="E10" s="2" t="s">
        <v>38</v>
      </c>
      <c r="F10" s="2" t="s">
        <v>13</v>
      </c>
    </row>
    <row r="11" spans="1:12" x14ac:dyDescent="0.25">
      <c r="A11" s="2" t="s">
        <v>39</v>
      </c>
      <c r="B11" s="2" t="s">
        <v>40</v>
      </c>
      <c r="C11" s="2">
        <v>2</v>
      </c>
      <c r="D11" s="3">
        <v>30691</v>
      </c>
      <c r="E11" s="2" t="s">
        <v>41</v>
      </c>
      <c r="F11" s="2" t="s">
        <v>13</v>
      </c>
    </row>
    <row r="13" spans="1:12" ht="15.75" thickBot="1" x14ac:dyDescent="0.3">
      <c r="J13" s="20" t="s">
        <v>142</v>
      </c>
      <c r="K13" s="18"/>
      <c r="L13" s="20" t="s">
        <v>143</v>
      </c>
    </row>
    <row r="14" spans="1:12" ht="15.75" thickBot="1" x14ac:dyDescent="0.3">
      <c r="A14" s="19" t="s">
        <v>137</v>
      </c>
      <c r="B14" s="20" t="s">
        <v>142</v>
      </c>
      <c r="C14" s="20">
        <v>2</v>
      </c>
      <c r="I14" s="19" t="s">
        <v>139</v>
      </c>
      <c r="J14" s="21">
        <v>2</v>
      </c>
      <c r="K14" s="20" t="s">
        <v>144</v>
      </c>
      <c r="L14" s="21" t="s">
        <v>26</v>
      </c>
    </row>
    <row r="15" spans="1:12" x14ac:dyDescent="0.25">
      <c r="B15" t="str" cm="1">
        <f t="array" ref="B15:G17">_xlfn._xlws.FILTER(TabFM4[],TabFM4[ZNAMKA]=C14,"Takých niet :(")</f>
        <v>Sopie</v>
      </c>
      <c r="C15" t="str">
        <v>MŘller</v>
      </c>
      <c r="D15">
        <v>2</v>
      </c>
      <c r="E15">
        <v>30377</v>
      </c>
      <c r="F15" t="str">
        <v>Zilina</v>
      </c>
      <c r="G15" t="str">
        <v>nemá</v>
      </c>
      <c r="J15" t="str" cm="1">
        <f t="array" ref="J15">_xlfn._xlws.FILTER(TabFM4[[MENO]:[PRIEZVISKO]],(TabFM4[ZNAMKA]=J14 )* (TabFM4[ZVIERA]=L14),"Takých niet :(")</f>
        <v>Takých niet :(</v>
      </c>
    </row>
    <row r="16" spans="1:12" x14ac:dyDescent="0.25">
      <c r="B16" t="str">
        <v>Martina</v>
      </c>
      <c r="C16" t="str">
        <v>Spencer</v>
      </c>
      <c r="D16">
        <v>2</v>
      </c>
      <c r="E16">
        <v>29711</v>
      </c>
      <c r="F16" t="str">
        <v>Hiroshima</v>
      </c>
      <c r="G16" t="str">
        <v>nemá</v>
      </c>
    </row>
    <row r="17" spans="1:12" x14ac:dyDescent="0.25">
      <c r="B17" t="str">
        <v>Jim</v>
      </c>
      <c r="C17" t="str">
        <v>Burlinson</v>
      </c>
      <c r="D17">
        <v>2</v>
      </c>
      <c r="E17">
        <v>30691</v>
      </c>
      <c r="F17" t="str">
        <v>Los Angeles</v>
      </c>
      <c r="G17" t="str">
        <v>nemá</v>
      </c>
    </row>
    <row r="22" spans="1:12" ht="15.75" thickBot="1" x14ac:dyDescent="0.3">
      <c r="J22" s="20" t="s">
        <v>142</v>
      </c>
      <c r="K22" s="18"/>
      <c r="L22" s="20" t="s">
        <v>143</v>
      </c>
    </row>
    <row r="23" spans="1:12" ht="15.75" thickBot="1" x14ac:dyDescent="0.3">
      <c r="A23" s="19" t="s">
        <v>138</v>
      </c>
      <c r="B23" s="20" t="s">
        <v>142</v>
      </c>
      <c r="C23" s="20">
        <v>3</v>
      </c>
      <c r="I23" s="19" t="s">
        <v>140</v>
      </c>
      <c r="J23" s="21">
        <v>2</v>
      </c>
      <c r="K23" s="20" t="s">
        <v>145</v>
      </c>
      <c r="L23" s="21" t="s">
        <v>26</v>
      </c>
    </row>
    <row r="24" spans="1:12" x14ac:dyDescent="0.25">
      <c r="B24" t="str" cm="1">
        <f t="array" ref="B24:C26">_xlfn._xlws.FILTER(TabFM4[[MENO]:[PRIEZVISKO]],TabFM4[ZNAMKA]=C23,"Takých niet :(")</f>
        <v>Paul</v>
      </c>
      <c r="C24" t="str">
        <v>Pluhar</v>
      </c>
      <c r="J24" t="str" cm="1">
        <f t="array" ref="J24:K28">_xlfn._xlws.FILTER(TabFM4[[MENO]:[PRIEZVISKO]],(TabFM4[ZNAMKA]=J23 )+ (TabFM4[ZVIERA]=L23),"Takých niet :(")</f>
        <v>Sopie</v>
      </c>
      <c r="K24" t="str">
        <v>MŘller</v>
      </c>
    </row>
    <row r="25" spans="1:12" x14ac:dyDescent="0.25">
      <c r="B25" t="str">
        <v>Thomas</v>
      </c>
      <c r="C25" t="str">
        <v>Milberg</v>
      </c>
      <c r="J25" t="str">
        <v>Thomas</v>
      </c>
      <c r="K25" t="str">
        <v>Milberg</v>
      </c>
    </row>
    <row r="26" spans="1:12" x14ac:dyDescent="0.25">
      <c r="B26" t="str">
        <v>Lauren</v>
      </c>
      <c r="C26" t="str">
        <v>Picard</v>
      </c>
      <c r="J26" t="str">
        <v>Carlo</v>
      </c>
      <c r="K26" t="str">
        <v>Williams</v>
      </c>
    </row>
    <row r="27" spans="1:12" x14ac:dyDescent="0.25">
      <c r="J27" t="str">
        <v>Martina</v>
      </c>
      <c r="K27" t="str">
        <v>Spencer</v>
      </c>
    </row>
    <row r="28" spans="1:12" x14ac:dyDescent="0.25">
      <c r="J28" t="str">
        <v>Jim</v>
      </c>
      <c r="K28" t="str">
        <v>Burlinson</v>
      </c>
    </row>
    <row r="30" spans="1:12" x14ac:dyDescent="0.25">
      <c r="A30" s="19" t="s">
        <v>146</v>
      </c>
      <c r="B30" s="20" t="s">
        <v>142</v>
      </c>
      <c r="C30" s="20">
        <v>3</v>
      </c>
      <c r="E30" s="19" t="s">
        <v>147</v>
      </c>
      <c r="F30" s="20" t="s">
        <v>142</v>
      </c>
      <c r="G30" s="20">
        <v>3</v>
      </c>
    </row>
    <row r="31" spans="1:12" x14ac:dyDescent="0.25">
      <c r="B31" t="str" cm="1">
        <f t="array" ref="B31:C33">_xlfn._xlws.FILTER(_xlfn.CHOOSECOLS(TabFM4[],2,1),TabFM4[ZNAMKA]=C30,"Takých niet :(")</f>
        <v>Pluhar</v>
      </c>
      <c r="C31" t="str">
        <v>Paul</v>
      </c>
      <c r="F31" t="str" cm="1">
        <f t="array" ref="F31:G33">_xlfn._xlws.FILTER(_xlfn.CHOOSECOLS(TabFM4[],{2;1}),TabFM4[ZNAMKA]=G30,"Takých niet :(")</f>
        <v>Pluhar</v>
      </c>
      <c r="G31" t="str">
        <v>Paul</v>
      </c>
    </row>
    <row r="32" spans="1:12" x14ac:dyDescent="0.25">
      <c r="B32" t="str">
        <v>Milberg</v>
      </c>
      <c r="C32" t="str">
        <v>Thomas</v>
      </c>
      <c r="F32" t="str">
        <v>Milberg</v>
      </c>
      <c r="G32" t="str">
        <v>Thomas</v>
      </c>
    </row>
    <row r="33" spans="1:7" x14ac:dyDescent="0.25">
      <c r="B33" t="str">
        <v>Picard</v>
      </c>
      <c r="C33" t="str">
        <v>Lauren</v>
      </c>
      <c r="F33" t="str">
        <v>Picard</v>
      </c>
      <c r="G33" t="str">
        <v>Lauren</v>
      </c>
    </row>
    <row r="37" spans="1:7" x14ac:dyDescent="0.25">
      <c r="A37" s="19" t="s">
        <v>149</v>
      </c>
      <c r="B37" s="20" t="s">
        <v>142</v>
      </c>
      <c r="C37" s="20">
        <v>3</v>
      </c>
    </row>
    <row r="38" spans="1:7" x14ac:dyDescent="0.25">
      <c r="B38" t="str" cm="1">
        <f t="array" ref="B38:E40">_xlfn._xlws.FILTER(_xlfn._xlws.FILTER(TabFM4[[MENO]:[ZVIERA]],TabFM4[ZNAMKA]=C37),{1,1,0,0,1,1})</f>
        <v>Paul</v>
      </c>
      <c r="C38" t="str">
        <v>Pluhar</v>
      </c>
      <c r="D38" t="str">
        <v>Indianapolis</v>
      </c>
      <c r="E38" t="str">
        <v>had</v>
      </c>
    </row>
    <row r="39" spans="1:7" x14ac:dyDescent="0.25">
      <c r="B39" t="str">
        <v>Thomas</v>
      </c>
      <c r="C39" t="str">
        <v>Milberg</v>
      </c>
      <c r="D39" t="str">
        <v>New Delhi</v>
      </c>
      <c r="E39" t="str">
        <v>pes</v>
      </c>
    </row>
    <row r="40" spans="1:7" x14ac:dyDescent="0.25">
      <c r="B40" t="str">
        <v>Lauren</v>
      </c>
      <c r="C40" t="str">
        <v>Picard</v>
      </c>
      <c r="D40" t="str">
        <v>Tokyo</v>
      </c>
      <c r="E40" t="str">
        <v>nemá</v>
      </c>
    </row>
  </sheetData>
  <dataValidations count="2">
    <dataValidation type="list" allowBlank="1" showInputMessage="1" showErrorMessage="1" sqref="C14 C23 J14 J23 G30 C30 C37" xr:uid="{D7945FFD-1A35-4084-83E1-3EEE352412E4}">
      <formula1>"1,2,3,4"</formula1>
    </dataValidation>
    <dataValidation type="list" allowBlank="1" showInputMessage="1" showErrorMessage="1" sqref="L14 L23" xr:uid="{BDAC1AF5-A407-4911-8F0E-B38BD1AF99C2}">
      <formula1>"nemá, had,pes,slon"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654C-EBF2-4FDF-9C9E-1A0C3817E891}">
  <dimension ref="A1:Z48"/>
  <sheetViews>
    <sheetView zoomScale="115" zoomScaleNormal="115" workbookViewId="0"/>
  </sheetViews>
  <sheetFormatPr defaultColWidth="9" defaultRowHeight="15" x14ac:dyDescent="0.25"/>
  <cols>
    <col min="1" max="1" width="9.85546875" bestFit="1" customWidth="1"/>
    <col min="2" max="2" width="12.42578125" bestFit="1" customWidth="1"/>
    <col min="3" max="3" width="8.7109375" bestFit="1" customWidth="1"/>
    <col min="4" max="4" width="11.28515625" customWidth="1"/>
    <col min="5" max="5" width="13.5703125" bestFit="1" customWidth="1"/>
    <col min="6" max="6" width="9" customWidth="1"/>
    <col min="7" max="7" width="11.5703125" customWidth="1"/>
    <col min="8" max="8" width="11.7109375" customWidth="1"/>
    <col min="9" max="9" width="8.85546875" customWidth="1"/>
    <col min="10" max="10" width="11.7109375" customWidth="1"/>
    <col min="11" max="11" width="5.85546875" customWidth="1"/>
    <col min="12" max="12" width="10.140625" customWidth="1"/>
    <col min="15" max="15" width="11.140625" bestFit="1" customWidth="1"/>
    <col min="22" max="22" width="12" bestFit="1" customWidth="1"/>
    <col min="25" max="26" width="0" hidden="1" customWidth="1"/>
  </cols>
  <sheetData>
    <row r="1" spans="1:26" ht="15.75" thickBot="1" x14ac:dyDescent="0.3"/>
    <row r="2" spans="1:26" x14ac:dyDescent="0.25">
      <c r="J2" s="25" t="s">
        <v>134</v>
      </c>
      <c r="K2" s="25"/>
      <c r="L2" s="25"/>
      <c r="N2" s="10" t="s">
        <v>5</v>
      </c>
      <c r="O2" s="11" t="s">
        <v>2</v>
      </c>
    </row>
    <row r="3" spans="1:26" x14ac:dyDescent="0.25">
      <c r="J3" s="25" t="s">
        <v>133</v>
      </c>
      <c r="K3" s="25"/>
      <c r="L3" s="25"/>
      <c r="N3" s="16" t="s">
        <v>26</v>
      </c>
      <c r="O3" s="12">
        <v>3</v>
      </c>
    </row>
    <row r="4" spans="1:26" ht="15.75" thickBot="1" x14ac:dyDescent="0.3">
      <c r="N4" s="17" t="s">
        <v>55</v>
      </c>
      <c r="O4" s="13">
        <v>2</v>
      </c>
      <c r="Y4" t="str" cm="1">
        <f t="array" ref="Y4:Y10">_xlfn._xlws.SORT(_xlfn.UNIQUE(TabFM[ZVIERA]))</f>
        <v>had</v>
      </c>
      <c r="Z4" cm="1">
        <f t="array" ref="Z4:Z7">_xlfn._xlws.SORT(_xlfn.UNIQUE(TabFM[ZNAMKA]))</f>
        <v>1</v>
      </c>
    </row>
    <row r="5" spans="1:26" x14ac:dyDescent="0.25">
      <c r="Y5" t="str">
        <v>mačka</v>
      </c>
      <c r="Z5">
        <v>2</v>
      </c>
    </row>
    <row r="6" spans="1:26" x14ac:dyDescent="0.25">
      <c r="Y6" t="str">
        <v>nemá</v>
      </c>
      <c r="Z6">
        <v>3</v>
      </c>
    </row>
    <row r="7" spans="1:26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M7" s="15" t="s">
        <v>0</v>
      </c>
      <c r="N7" s="15" t="s">
        <v>1</v>
      </c>
      <c r="O7" s="15" t="s">
        <v>2</v>
      </c>
      <c r="P7" s="15" t="s">
        <v>3</v>
      </c>
      <c r="Q7" s="15" t="s">
        <v>4</v>
      </c>
      <c r="R7" s="15" t="s">
        <v>5</v>
      </c>
      <c r="S7" s="15" t="s">
        <v>6</v>
      </c>
      <c r="T7" s="15" t="s">
        <v>7</v>
      </c>
      <c r="U7" s="15" t="s">
        <v>8</v>
      </c>
      <c r="V7" s="15" t="s">
        <v>9</v>
      </c>
      <c r="Y7" t="str">
        <v>papagáj</v>
      </c>
      <c r="Z7">
        <v>4</v>
      </c>
    </row>
    <row r="8" spans="1:26" x14ac:dyDescent="0.25">
      <c r="A8" s="2" t="s">
        <v>10</v>
      </c>
      <c r="B8" s="2" t="s">
        <v>11</v>
      </c>
      <c r="C8" s="2">
        <v>4</v>
      </c>
      <c r="D8" s="3">
        <v>30906</v>
      </c>
      <c r="E8" s="2" t="s">
        <v>12</v>
      </c>
      <c r="F8" s="2" t="s">
        <v>13</v>
      </c>
      <c r="G8" s="2">
        <v>2</v>
      </c>
      <c r="H8" s="2">
        <v>7</v>
      </c>
      <c r="I8" s="2">
        <v>197</v>
      </c>
      <c r="J8" s="4">
        <v>77</v>
      </c>
      <c r="L8" cm="1">
        <f t="array" ref="L8:L10">_xlfn.SEQUENCE(COUNTA(_xlfn.ANCHORARRAY($M$8))/10)</f>
        <v>1</v>
      </c>
      <c r="M8" t="str" cm="1">
        <f t="array" ref="M8:V10">_xlfn._xlws.FILTER(TabFM[],(TabFM[ZNAMKA]=O3)*(TabFM[ZVIERA]=N3)+(TabFM[ZVIERA]=N4)*(TabFM[ZNAMKA]=O4),"Ani pri najväčšej snahe to žiadny zo škriatkov schovaných v Exceli nenašiel, skúste inú podmienku.")</f>
        <v>Thomas</v>
      </c>
      <c r="N8" t="str">
        <v>Milberg</v>
      </c>
      <c r="O8">
        <v>3</v>
      </c>
      <c r="P8">
        <v>29639</v>
      </c>
      <c r="Q8" t="str">
        <v>New Delhi</v>
      </c>
      <c r="R8" t="str">
        <v>pes</v>
      </c>
      <c r="S8">
        <v>3</v>
      </c>
      <c r="T8">
        <v>720</v>
      </c>
      <c r="U8">
        <v>150</v>
      </c>
      <c r="V8">
        <v>78</v>
      </c>
      <c r="Y8" t="str">
        <v>pes</v>
      </c>
    </row>
    <row r="9" spans="1:26" x14ac:dyDescent="0.25">
      <c r="A9" s="2" t="s">
        <v>14</v>
      </c>
      <c r="B9" s="2" t="s">
        <v>15</v>
      </c>
      <c r="C9" s="2">
        <v>4</v>
      </c>
      <c r="D9" s="3">
        <v>30906</v>
      </c>
      <c r="E9" s="2" t="s">
        <v>12</v>
      </c>
      <c r="F9" s="2" t="s">
        <v>13</v>
      </c>
      <c r="G9" s="2">
        <v>2</v>
      </c>
      <c r="H9" s="2">
        <v>7</v>
      </c>
      <c r="I9" s="2">
        <v>197</v>
      </c>
      <c r="J9" s="2">
        <v>66</v>
      </c>
      <c r="L9">
        <v>2</v>
      </c>
      <c r="M9" t="str">
        <v>Simon</v>
      </c>
      <c r="N9" t="str">
        <v>Atkinson</v>
      </c>
      <c r="O9">
        <v>2</v>
      </c>
      <c r="P9">
        <v>30138</v>
      </c>
      <c r="Q9" t="str">
        <v>Galway</v>
      </c>
      <c r="R9" t="str">
        <v>rybky</v>
      </c>
      <c r="S9">
        <v>4</v>
      </c>
      <c r="T9">
        <v>734</v>
      </c>
      <c r="U9">
        <v>180</v>
      </c>
      <c r="V9">
        <v>81</v>
      </c>
      <c r="Y9" t="str">
        <v>rybky</v>
      </c>
    </row>
    <row r="10" spans="1:26" x14ac:dyDescent="0.25">
      <c r="A10" s="2" t="s">
        <v>16</v>
      </c>
      <c r="B10" s="2" t="s">
        <v>17</v>
      </c>
      <c r="C10" s="2">
        <v>2</v>
      </c>
      <c r="D10" s="3">
        <v>30377</v>
      </c>
      <c r="E10" s="2" t="s">
        <v>18</v>
      </c>
      <c r="F10" s="2" t="s">
        <v>13</v>
      </c>
      <c r="G10" s="2">
        <v>2</v>
      </c>
      <c r="H10" s="2">
        <v>271</v>
      </c>
      <c r="I10" s="2">
        <v>159</v>
      </c>
      <c r="J10" s="2">
        <v>62</v>
      </c>
      <c r="L10">
        <v>3</v>
      </c>
      <c r="M10" t="str">
        <v>Sally</v>
      </c>
      <c r="N10" t="str">
        <v>De Sica</v>
      </c>
      <c r="O10">
        <v>3</v>
      </c>
      <c r="P10">
        <v>29801</v>
      </c>
      <c r="Q10" t="str">
        <v>Dallas</v>
      </c>
      <c r="R10" t="str">
        <v>pes</v>
      </c>
      <c r="S10">
        <v>0</v>
      </c>
      <c r="T10">
        <v>1785</v>
      </c>
      <c r="U10">
        <v>156</v>
      </c>
      <c r="V10">
        <v>73</v>
      </c>
      <c r="Y10" t="str">
        <v>škrečok</v>
      </c>
    </row>
    <row r="11" spans="1:26" x14ac:dyDescent="0.25">
      <c r="A11" s="2" t="s">
        <v>19</v>
      </c>
      <c r="B11" s="2" t="s">
        <v>20</v>
      </c>
      <c r="C11" s="2">
        <v>3</v>
      </c>
      <c r="D11" s="3">
        <v>30145</v>
      </c>
      <c r="E11" s="2" t="s">
        <v>21</v>
      </c>
      <c r="F11" s="2" t="s">
        <v>22</v>
      </c>
      <c r="G11" s="2">
        <v>4</v>
      </c>
      <c r="H11" s="2">
        <v>482</v>
      </c>
      <c r="I11" s="2">
        <v>161</v>
      </c>
      <c r="J11" s="2">
        <v>47</v>
      </c>
    </row>
    <row r="12" spans="1:26" x14ac:dyDescent="0.25">
      <c r="A12" s="2" t="s">
        <v>23</v>
      </c>
      <c r="B12" s="2" t="s">
        <v>24</v>
      </c>
      <c r="C12" s="2">
        <v>3</v>
      </c>
      <c r="D12" s="3">
        <v>29639</v>
      </c>
      <c r="E12" s="2" t="s">
        <v>25</v>
      </c>
      <c r="F12" s="2" t="s">
        <v>26</v>
      </c>
      <c r="G12" s="2">
        <v>3</v>
      </c>
      <c r="H12" s="2">
        <v>720</v>
      </c>
      <c r="I12" s="2">
        <v>150</v>
      </c>
      <c r="J12" s="2">
        <v>78</v>
      </c>
    </row>
    <row r="13" spans="1:26" x14ac:dyDescent="0.25">
      <c r="A13" s="2" t="s">
        <v>27</v>
      </c>
      <c r="B13" s="2" t="s">
        <v>28</v>
      </c>
      <c r="C13" s="2">
        <v>4</v>
      </c>
      <c r="D13" s="3">
        <v>30475</v>
      </c>
      <c r="E13" s="2" t="s">
        <v>29</v>
      </c>
      <c r="F13" s="2" t="s">
        <v>26</v>
      </c>
      <c r="G13" s="2">
        <v>0</v>
      </c>
      <c r="H13" s="2">
        <v>733</v>
      </c>
      <c r="I13" s="2">
        <v>182</v>
      </c>
      <c r="J13" s="2">
        <v>90</v>
      </c>
    </row>
    <row r="14" spans="1:26" x14ac:dyDescent="0.25">
      <c r="A14" s="2" t="s">
        <v>30</v>
      </c>
      <c r="B14" s="2" t="s">
        <v>31</v>
      </c>
      <c r="C14" s="2">
        <v>3</v>
      </c>
      <c r="D14" s="3">
        <v>30855</v>
      </c>
      <c r="E14" s="2" t="s">
        <v>32</v>
      </c>
      <c r="F14" s="2" t="s">
        <v>13</v>
      </c>
      <c r="G14" s="2">
        <v>4</v>
      </c>
      <c r="H14" s="2">
        <v>971</v>
      </c>
      <c r="I14" s="2">
        <v>185</v>
      </c>
      <c r="J14" s="2">
        <v>94</v>
      </c>
    </row>
    <row r="15" spans="1:26" x14ac:dyDescent="0.25">
      <c r="A15" s="2" t="s">
        <v>33</v>
      </c>
      <c r="B15" s="2" t="s">
        <v>34</v>
      </c>
      <c r="C15" s="2">
        <v>4</v>
      </c>
      <c r="D15" s="3">
        <v>30685</v>
      </c>
      <c r="E15" s="2" t="s">
        <v>35</v>
      </c>
      <c r="F15" s="2" t="s">
        <v>22</v>
      </c>
      <c r="G15" s="2">
        <v>1</v>
      </c>
      <c r="H15" s="2">
        <v>997</v>
      </c>
      <c r="I15" s="2">
        <v>188</v>
      </c>
      <c r="J15" s="2">
        <v>46</v>
      </c>
    </row>
    <row r="16" spans="1:26" x14ac:dyDescent="0.25">
      <c r="A16" s="2" t="s">
        <v>36</v>
      </c>
      <c r="B16" s="2" t="s">
        <v>37</v>
      </c>
      <c r="C16" s="2">
        <v>2</v>
      </c>
      <c r="D16" s="3">
        <v>29711</v>
      </c>
      <c r="E16" s="2" t="s">
        <v>38</v>
      </c>
      <c r="F16" s="2" t="s">
        <v>13</v>
      </c>
      <c r="G16" s="2">
        <v>0</v>
      </c>
      <c r="H16" s="2">
        <v>1264</v>
      </c>
      <c r="I16" s="2">
        <v>168</v>
      </c>
      <c r="J16" s="2">
        <v>82</v>
      </c>
    </row>
    <row r="17" spans="1:10" x14ac:dyDescent="0.25">
      <c r="A17" s="2" t="s">
        <v>39</v>
      </c>
      <c r="B17" s="2" t="s">
        <v>40</v>
      </c>
      <c r="C17" s="2">
        <v>2</v>
      </c>
      <c r="D17" s="3">
        <v>30691</v>
      </c>
      <c r="E17" s="2" t="s">
        <v>41</v>
      </c>
      <c r="F17" s="2" t="s">
        <v>13</v>
      </c>
      <c r="G17" s="2">
        <v>0</v>
      </c>
      <c r="H17" s="2">
        <v>1749</v>
      </c>
      <c r="I17" s="2">
        <v>153</v>
      </c>
      <c r="J17" s="2">
        <v>76</v>
      </c>
    </row>
    <row r="18" spans="1:10" x14ac:dyDescent="0.25">
      <c r="A18" s="2" t="s">
        <v>42</v>
      </c>
      <c r="B18" s="2" t="s">
        <v>43</v>
      </c>
      <c r="C18" s="2">
        <v>1</v>
      </c>
      <c r="D18" s="3">
        <v>29447</v>
      </c>
      <c r="E18" s="2" t="s">
        <v>44</v>
      </c>
      <c r="F18" s="2" t="s">
        <v>45</v>
      </c>
      <c r="G18" s="2">
        <v>2</v>
      </c>
      <c r="H18" s="2">
        <v>1798</v>
      </c>
      <c r="I18" s="2">
        <v>168</v>
      </c>
      <c r="J18" s="2">
        <v>61</v>
      </c>
    </row>
    <row r="19" spans="1:10" x14ac:dyDescent="0.25">
      <c r="A19" s="2" t="s">
        <v>46</v>
      </c>
      <c r="B19" s="2" t="s">
        <v>47</v>
      </c>
      <c r="C19" s="2">
        <v>4</v>
      </c>
      <c r="D19" s="3">
        <v>30349</v>
      </c>
      <c r="E19" s="2" t="s">
        <v>48</v>
      </c>
      <c r="F19" s="2" t="s">
        <v>13</v>
      </c>
      <c r="G19" s="2">
        <v>4</v>
      </c>
      <c r="H19" s="2">
        <v>1915</v>
      </c>
      <c r="I19" s="2">
        <v>196</v>
      </c>
      <c r="J19" s="2">
        <v>52</v>
      </c>
    </row>
    <row r="20" spans="1:10" x14ac:dyDescent="0.25">
      <c r="A20" s="2" t="s">
        <v>49</v>
      </c>
      <c r="B20" s="2" t="s">
        <v>50</v>
      </c>
      <c r="C20" s="2">
        <v>2</v>
      </c>
      <c r="D20" s="3">
        <v>30463</v>
      </c>
      <c r="E20" s="2" t="s">
        <v>51</v>
      </c>
      <c r="F20" s="2" t="s">
        <v>26</v>
      </c>
      <c r="G20" s="2">
        <v>0</v>
      </c>
      <c r="H20" s="2">
        <v>285</v>
      </c>
      <c r="I20" s="2">
        <v>173</v>
      </c>
      <c r="J20" s="2">
        <v>76</v>
      </c>
    </row>
    <row r="21" spans="1:10" x14ac:dyDescent="0.25">
      <c r="A21" s="2" t="s">
        <v>52</v>
      </c>
      <c r="B21" s="2" t="s">
        <v>53</v>
      </c>
      <c r="C21" s="2">
        <v>4</v>
      </c>
      <c r="D21" s="3">
        <v>30954</v>
      </c>
      <c r="E21" s="2" t="s">
        <v>54</v>
      </c>
      <c r="F21" s="2" t="s">
        <v>55</v>
      </c>
      <c r="G21" s="2">
        <v>1</v>
      </c>
      <c r="H21" s="2">
        <v>297</v>
      </c>
      <c r="I21" s="2">
        <v>188</v>
      </c>
      <c r="J21" s="2">
        <v>46</v>
      </c>
    </row>
    <row r="22" spans="1:10" x14ac:dyDescent="0.25">
      <c r="A22" s="2" t="s">
        <v>56</v>
      </c>
      <c r="B22" s="2" t="s">
        <v>57</v>
      </c>
      <c r="C22" s="2">
        <v>4</v>
      </c>
      <c r="D22" s="3">
        <v>29964</v>
      </c>
      <c r="E22" s="2" t="s">
        <v>58</v>
      </c>
      <c r="F22" s="2" t="s">
        <v>55</v>
      </c>
      <c r="G22" s="2">
        <v>3</v>
      </c>
      <c r="H22" s="2">
        <v>345</v>
      </c>
      <c r="I22" s="2">
        <v>164</v>
      </c>
      <c r="J22" s="2">
        <v>104</v>
      </c>
    </row>
    <row r="23" spans="1:10" x14ac:dyDescent="0.25">
      <c r="A23" s="2" t="s">
        <v>59</v>
      </c>
      <c r="B23" s="2" t="s">
        <v>60</v>
      </c>
      <c r="C23" s="2">
        <v>3</v>
      </c>
      <c r="D23" s="3">
        <v>30365</v>
      </c>
      <c r="E23" s="2" t="s">
        <v>61</v>
      </c>
      <c r="F23" s="2" t="s">
        <v>62</v>
      </c>
      <c r="G23" s="2">
        <v>2</v>
      </c>
      <c r="H23" s="2">
        <v>930</v>
      </c>
      <c r="I23" s="2">
        <v>150</v>
      </c>
      <c r="J23" s="2">
        <v>98</v>
      </c>
    </row>
    <row r="24" spans="1:10" x14ac:dyDescent="0.25">
      <c r="A24" s="2" t="s">
        <v>63</v>
      </c>
      <c r="B24" s="2" t="s">
        <v>64</v>
      </c>
      <c r="C24" s="2">
        <v>3</v>
      </c>
      <c r="D24" s="3">
        <v>30815</v>
      </c>
      <c r="E24" s="2" t="s">
        <v>65</v>
      </c>
      <c r="F24" s="2" t="s">
        <v>55</v>
      </c>
      <c r="G24" s="2">
        <v>0</v>
      </c>
      <c r="H24" s="2">
        <v>1419</v>
      </c>
      <c r="I24" s="2">
        <v>181</v>
      </c>
      <c r="J24" s="2">
        <v>67</v>
      </c>
    </row>
    <row r="25" spans="1:10" x14ac:dyDescent="0.25">
      <c r="A25" s="2" t="s">
        <v>66</v>
      </c>
      <c r="B25" s="2" t="s">
        <v>67</v>
      </c>
      <c r="C25" s="2">
        <v>2</v>
      </c>
      <c r="D25" s="3">
        <v>29716</v>
      </c>
      <c r="E25" s="2" t="s">
        <v>68</v>
      </c>
      <c r="F25" s="2" t="s">
        <v>45</v>
      </c>
      <c r="G25" s="2">
        <v>3</v>
      </c>
      <c r="H25" s="2">
        <v>1476</v>
      </c>
      <c r="I25" s="2">
        <v>161</v>
      </c>
      <c r="J25" s="2">
        <v>87</v>
      </c>
    </row>
    <row r="26" spans="1:10" x14ac:dyDescent="0.25">
      <c r="A26" s="2" t="s">
        <v>69</v>
      </c>
      <c r="B26" s="2" t="s">
        <v>70</v>
      </c>
      <c r="C26" s="2">
        <v>4</v>
      </c>
      <c r="D26" s="3">
        <v>30045</v>
      </c>
      <c r="E26" s="2" t="s">
        <v>71</v>
      </c>
      <c r="F26" s="2" t="s">
        <v>13</v>
      </c>
      <c r="G26" s="2">
        <v>3</v>
      </c>
      <c r="H26" s="2">
        <v>1988</v>
      </c>
      <c r="I26" s="2">
        <v>153</v>
      </c>
      <c r="J26" s="2">
        <v>87</v>
      </c>
    </row>
    <row r="27" spans="1:10" x14ac:dyDescent="0.25">
      <c r="A27" s="2" t="s">
        <v>72</v>
      </c>
      <c r="B27" s="2" t="s">
        <v>73</v>
      </c>
      <c r="C27" s="2">
        <v>1</v>
      </c>
      <c r="D27" s="3">
        <v>29592</v>
      </c>
      <c r="E27" s="2" t="s">
        <v>74</v>
      </c>
      <c r="F27" s="2" t="s">
        <v>62</v>
      </c>
      <c r="G27" s="2">
        <v>2</v>
      </c>
      <c r="H27" s="2">
        <v>6</v>
      </c>
      <c r="I27" s="2">
        <v>160</v>
      </c>
      <c r="J27" s="2">
        <v>90</v>
      </c>
    </row>
    <row r="28" spans="1:10" x14ac:dyDescent="0.25">
      <c r="A28" s="2" t="s">
        <v>75</v>
      </c>
      <c r="B28" s="2" t="s">
        <v>76</v>
      </c>
      <c r="C28" s="2">
        <v>4</v>
      </c>
      <c r="D28" s="3">
        <v>29307</v>
      </c>
      <c r="E28" s="2" t="s">
        <v>71</v>
      </c>
      <c r="F28" s="2" t="s">
        <v>62</v>
      </c>
      <c r="G28" s="2">
        <v>4</v>
      </c>
      <c r="H28" s="2">
        <v>331</v>
      </c>
      <c r="I28" s="2">
        <v>169</v>
      </c>
      <c r="J28" s="2">
        <v>60</v>
      </c>
    </row>
    <row r="29" spans="1:10" x14ac:dyDescent="0.25">
      <c r="A29" s="2" t="s">
        <v>77</v>
      </c>
      <c r="B29" s="2" t="s">
        <v>73</v>
      </c>
      <c r="C29" s="2">
        <v>1</v>
      </c>
      <c r="D29" s="3">
        <v>30417</v>
      </c>
      <c r="E29" s="2" t="s">
        <v>78</v>
      </c>
      <c r="F29" s="2" t="s">
        <v>22</v>
      </c>
      <c r="G29" s="2">
        <v>4</v>
      </c>
      <c r="H29" s="2">
        <v>352</v>
      </c>
      <c r="I29" s="2">
        <v>162</v>
      </c>
      <c r="J29" s="2">
        <v>64</v>
      </c>
    </row>
    <row r="30" spans="1:10" x14ac:dyDescent="0.25">
      <c r="A30" s="2" t="s">
        <v>79</v>
      </c>
      <c r="B30" s="2" t="s">
        <v>80</v>
      </c>
      <c r="C30" s="2">
        <v>3</v>
      </c>
      <c r="D30" s="3">
        <v>29708</v>
      </c>
      <c r="E30" s="2" t="s">
        <v>81</v>
      </c>
      <c r="F30" s="2" t="s">
        <v>22</v>
      </c>
      <c r="G30" s="2">
        <v>3</v>
      </c>
      <c r="H30" s="2">
        <v>474</v>
      </c>
      <c r="I30" s="2">
        <v>177</v>
      </c>
      <c r="J30" s="2">
        <v>100</v>
      </c>
    </row>
    <row r="31" spans="1:10" x14ac:dyDescent="0.25">
      <c r="A31" s="2" t="s">
        <v>82</v>
      </c>
      <c r="B31" s="2" t="s">
        <v>83</v>
      </c>
      <c r="C31" s="2">
        <v>3</v>
      </c>
      <c r="D31" s="3">
        <v>29764</v>
      </c>
      <c r="E31" s="2" t="s">
        <v>81</v>
      </c>
      <c r="F31" s="2" t="s">
        <v>62</v>
      </c>
      <c r="G31" s="2">
        <v>0</v>
      </c>
      <c r="H31" s="2">
        <v>580</v>
      </c>
      <c r="I31" s="2">
        <v>168</v>
      </c>
      <c r="J31" s="2">
        <v>81</v>
      </c>
    </row>
    <row r="32" spans="1:10" x14ac:dyDescent="0.25">
      <c r="A32" s="2" t="s">
        <v>84</v>
      </c>
      <c r="B32" s="2" t="s">
        <v>85</v>
      </c>
      <c r="C32" s="2">
        <v>4</v>
      </c>
      <c r="D32" s="3">
        <v>30469</v>
      </c>
      <c r="E32" s="2" t="s">
        <v>86</v>
      </c>
      <c r="F32" s="2" t="s">
        <v>62</v>
      </c>
      <c r="G32" s="2">
        <v>4</v>
      </c>
      <c r="H32" s="2">
        <v>707</v>
      </c>
      <c r="I32" s="2">
        <v>156</v>
      </c>
      <c r="J32" s="2">
        <v>61</v>
      </c>
    </row>
    <row r="33" spans="1:10" x14ac:dyDescent="0.25">
      <c r="A33" s="2" t="s">
        <v>87</v>
      </c>
      <c r="B33" s="2" t="s">
        <v>88</v>
      </c>
      <c r="C33" s="2">
        <v>2</v>
      </c>
      <c r="D33" s="3">
        <v>30138</v>
      </c>
      <c r="E33" s="2" t="s">
        <v>89</v>
      </c>
      <c r="F33" s="2" t="s">
        <v>55</v>
      </c>
      <c r="G33" s="2">
        <v>4</v>
      </c>
      <c r="H33" s="2">
        <v>734</v>
      </c>
      <c r="I33" s="2">
        <v>180</v>
      </c>
      <c r="J33" s="2">
        <v>81</v>
      </c>
    </row>
    <row r="34" spans="1:10" x14ac:dyDescent="0.25">
      <c r="A34" s="2" t="s">
        <v>27</v>
      </c>
      <c r="B34" s="2" t="s">
        <v>90</v>
      </c>
      <c r="C34" s="2">
        <v>1</v>
      </c>
      <c r="D34" s="3">
        <v>30155</v>
      </c>
      <c r="E34" s="2" t="s">
        <v>91</v>
      </c>
      <c r="F34" s="2" t="s">
        <v>22</v>
      </c>
      <c r="G34" s="2">
        <v>4</v>
      </c>
      <c r="H34" s="2">
        <v>1214</v>
      </c>
      <c r="I34" s="2">
        <v>179</v>
      </c>
      <c r="J34" s="2">
        <v>70</v>
      </c>
    </row>
    <row r="35" spans="1:10" x14ac:dyDescent="0.25">
      <c r="A35" s="2" t="s">
        <v>92</v>
      </c>
      <c r="B35" s="2" t="s">
        <v>93</v>
      </c>
      <c r="C35" s="2">
        <v>4</v>
      </c>
      <c r="D35" s="3">
        <v>30383</v>
      </c>
      <c r="E35" s="2" t="s">
        <v>61</v>
      </c>
      <c r="F35" s="2" t="s">
        <v>26</v>
      </c>
      <c r="G35" s="2">
        <v>2</v>
      </c>
      <c r="H35" s="2">
        <v>1729</v>
      </c>
      <c r="I35" s="2">
        <v>169</v>
      </c>
      <c r="J35" s="2">
        <v>80</v>
      </c>
    </row>
    <row r="36" spans="1:10" x14ac:dyDescent="0.25">
      <c r="A36" s="2" t="s">
        <v>94</v>
      </c>
      <c r="B36" s="2" t="s">
        <v>95</v>
      </c>
      <c r="C36" s="2">
        <v>1</v>
      </c>
      <c r="D36" s="3">
        <v>29932</v>
      </c>
      <c r="E36" s="2" t="s">
        <v>96</v>
      </c>
      <c r="F36" s="2" t="s">
        <v>97</v>
      </c>
      <c r="G36" s="2">
        <v>4</v>
      </c>
      <c r="H36" s="2">
        <v>1878</v>
      </c>
      <c r="I36" s="2">
        <v>193</v>
      </c>
      <c r="J36" s="2">
        <v>61</v>
      </c>
    </row>
    <row r="37" spans="1:10" x14ac:dyDescent="0.25">
      <c r="A37" s="2" t="s">
        <v>49</v>
      </c>
      <c r="B37" s="2" t="s">
        <v>98</v>
      </c>
      <c r="C37" s="2">
        <v>2</v>
      </c>
      <c r="D37" s="3">
        <v>29841</v>
      </c>
      <c r="E37" s="2" t="s">
        <v>99</v>
      </c>
      <c r="F37" s="2" t="s">
        <v>97</v>
      </c>
      <c r="G37" s="2">
        <v>2</v>
      </c>
      <c r="H37" s="2">
        <v>1934</v>
      </c>
      <c r="I37" s="2">
        <v>178</v>
      </c>
      <c r="J37" s="2">
        <v>88</v>
      </c>
    </row>
    <row r="38" spans="1:10" x14ac:dyDescent="0.25">
      <c r="A38" s="2" t="s">
        <v>100</v>
      </c>
      <c r="B38" s="2" t="s">
        <v>83</v>
      </c>
      <c r="C38" s="2">
        <v>1</v>
      </c>
      <c r="D38" s="3">
        <v>30998</v>
      </c>
      <c r="E38" s="2" t="s">
        <v>101</v>
      </c>
      <c r="F38" s="2" t="s">
        <v>55</v>
      </c>
      <c r="G38" s="2">
        <v>2</v>
      </c>
      <c r="H38" s="2">
        <v>1957</v>
      </c>
      <c r="I38" s="2">
        <v>151</v>
      </c>
      <c r="J38" s="2">
        <v>72</v>
      </c>
    </row>
    <row r="39" spans="1:10" x14ac:dyDescent="0.25">
      <c r="A39" s="2" t="s">
        <v>102</v>
      </c>
      <c r="B39" s="2" t="s">
        <v>103</v>
      </c>
      <c r="C39" s="2">
        <v>2</v>
      </c>
      <c r="D39" s="3">
        <v>30569</v>
      </c>
      <c r="E39" s="2" t="s">
        <v>104</v>
      </c>
      <c r="F39" s="2" t="s">
        <v>13</v>
      </c>
      <c r="G39" s="2">
        <v>0</v>
      </c>
      <c r="H39" s="2">
        <v>492</v>
      </c>
      <c r="I39" s="2">
        <v>162</v>
      </c>
      <c r="J39" s="2">
        <v>69</v>
      </c>
    </row>
    <row r="40" spans="1:10" x14ac:dyDescent="0.25">
      <c r="A40" s="2" t="s">
        <v>105</v>
      </c>
      <c r="B40" s="2" t="s">
        <v>106</v>
      </c>
      <c r="C40" s="2">
        <v>1</v>
      </c>
      <c r="D40" s="3">
        <v>29346</v>
      </c>
      <c r="E40" s="2" t="s">
        <v>101</v>
      </c>
      <c r="F40" s="2" t="s">
        <v>55</v>
      </c>
      <c r="G40" s="2">
        <v>3</v>
      </c>
      <c r="H40" s="2">
        <v>540</v>
      </c>
      <c r="I40" s="2">
        <v>162</v>
      </c>
      <c r="J40" s="2">
        <v>95</v>
      </c>
    </row>
    <row r="41" spans="1:10" x14ac:dyDescent="0.25">
      <c r="A41" s="2" t="s">
        <v>107</v>
      </c>
      <c r="B41" s="2" t="s">
        <v>43</v>
      </c>
      <c r="C41" s="2">
        <v>1</v>
      </c>
      <c r="D41" s="3">
        <v>29993</v>
      </c>
      <c r="E41" s="2" t="s">
        <v>108</v>
      </c>
      <c r="F41" s="2" t="s">
        <v>13</v>
      </c>
      <c r="G41" s="2">
        <v>2</v>
      </c>
      <c r="H41" s="2">
        <v>555</v>
      </c>
      <c r="I41" s="2">
        <v>187</v>
      </c>
      <c r="J41" s="2">
        <v>90</v>
      </c>
    </row>
    <row r="42" spans="1:10" x14ac:dyDescent="0.25">
      <c r="A42" s="2" t="s">
        <v>109</v>
      </c>
      <c r="B42" s="2" t="s">
        <v>28</v>
      </c>
      <c r="C42" s="2">
        <v>1</v>
      </c>
      <c r="D42" s="3">
        <v>29804</v>
      </c>
      <c r="E42" s="2" t="s">
        <v>110</v>
      </c>
      <c r="F42" s="2" t="s">
        <v>22</v>
      </c>
      <c r="G42" s="2">
        <v>2</v>
      </c>
      <c r="H42" s="2">
        <v>952</v>
      </c>
      <c r="I42" s="2">
        <v>199</v>
      </c>
      <c r="J42" s="2">
        <v>101</v>
      </c>
    </row>
    <row r="43" spans="1:10" x14ac:dyDescent="0.25">
      <c r="A43" s="2" t="s">
        <v>75</v>
      </c>
      <c r="B43" s="2" t="s">
        <v>111</v>
      </c>
      <c r="C43" s="2">
        <v>2</v>
      </c>
      <c r="D43" s="3">
        <v>29914</v>
      </c>
      <c r="E43" s="2" t="s">
        <v>112</v>
      </c>
      <c r="F43" s="2" t="s">
        <v>45</v>
      </c>
      <c r="G43" s="2">
        <v>3</v>
      </c>
      <c r="H43" s="2">
        <v>1078</v>
      </c>
      <c r="I43" s="2">
        <v>186</v>
      </c>
      <c r="J43" s="2">
        <v>49</v>
      </c>
    </row>
    <row r="44" spans="1:10" x14ac:dyDescent="0.25">
      <c r="A44" s="2" t="s">
        <v>113</v>
      </c>
      <c r="B44" s="2" t="s">
        <v>114</v>
      </c>
      <c r="C44" s="2">
        <v>2</v>
      </c>
      <c r="D44" s="3">
        <v>30575</v>
      </c>
      <c r="E44" s="2" t="s">
        <v>115</v>
      </c>
      <c r="F44" s="2" t="s">
        <v>13</v>
      </c>
      <c r="G44" s="2">
        <v>1</v>
      </c>
      <c r="H44" s="2">
        <v>1201</v>
      </c>
      <c r="I44" s="2">
        <v>166</v>
      </c>
      <c r="J44" s="2">
        <v>83</v>
      </c>
    </row>
    <row r="45" spans="1:10" x14ac:dyDescent="0.25">
      <c r="A45" s="2" t="s">
        <v>116</v>
      </c>
      <c r="B45" s="2" t="s">
        <v>117</v>
      </c>
      <c r="C45" s="2">
        <v>4</v>
      </c>
      <c r="D45" s="3">
        <v>30668</v>
      </c>
      <c r="E45" s="2" t="s">
        <v>110</v>
      </c>
      <c r="F45" s="2" t="s">
        <v>22</v>
      </c>
      <c r="G45" s="2">
        <v>1</v>
      </c>
      <c r="H45" s="2">
        <v>1322</v>
      </c>
      <c r="I45" s="2">
        <v>162</v>
      </c>
      <c r="J45" s="2">
        <v>63</v>
      </c>
    </row>
    <row r="46" spans="1:10" x14ac:dyDescent="0.25">
      <c r="A46" s="2" t="s">
        <v>118</v>
      </c>
      <c r="B46" s="2" t="s">
        <v>119</v>
      </c>
      <c r="C46" s="2">
        <v>4</v>
      </c>
      <c r="D46" s="3">
        <v>30984</v>
      </c>
      <c r="E46" s="2" t="s">
        <v>120</v>
      </c>
      <c r="F46" s="2" t="s">
        <v>22</v>
      </c>
      <c r="G46" s="2">
        <v>4</v>
      </c>
      <c r="H46" s="2">
        <v>1573</v>
      </c>
      <c r="I46" s="2">
        <v>169</v>
      </c>
      <c r="J46" s="2">
        <v>83</v>
      </c>
    </row>
    <row r="47" spans="1:10" x14ac:dyDescent="0.25">
      <c r="A47" s="2" t="s">
        <v>121</v>
      </c>
      <c r="B47" s="2" t="s">
        <v>122</v>
      </c>
      <c r="C47" s="2">
        <v>3</v>
      </c>
      <c r="D47" s="3">
        <v>29801</v>
      </c>
      <c r="E47" s="2" t="s">
        <v>123</v>
      </c>
      <c r="F47" s="2" t="s">
        <v>26</v>
      </c>
      <c r="G47" s="2">
        <v>0</v>
      </c>
      <c r="H47" s="2">
        <v>1785</v>
      </c>
      <c r="I47" s="2">
        <v>156</v>
      </c>
      <c r="J47" s="2">
        <v>73</v>
      </c>
    </row>
    <row r="48" spans="1:10" x14ac:dyDescent="0.25">
      <c r="A48" s="2" t="s">
        <v>124</v>
      </c>
      <c r="B48" s="2" t="s">
        <v>24</v>
      </c>
      <c r="C48" s="2">
        <v>1</v>
      </c>
      <c r="D48" s="3">
        <v>29802</v>
      </c>
      <c r="E48" s="2" t="s">
        <v>115</v>
      </c>
      <c r="F48" s="2" t="s">
        <v>22</v>
      </c>
      <c r="G48" s="2">
        <v>2</v>
      </c>
      <c r="H48" s="2">
        <v>19</v>
      </c>
      <c r="I48" s="2">
        <v>165</v>
      </c>
      <c r="J48" s="2">
        <v>57</v>
      </c>
    </row>
  </sheetData>
  <mergeCells count="2">
    <mergeCell ref="J2:L2"/>
    <mergeCell ref="J3:L3"/>
  </mergeCells>
  <dataValidations count="2">
    <dataValidation type="list" allowBlank="1" showInputMessage="1" showErrorMessage="1" sqref="N3:N4" xr:uid="{63A84F5E-0CF8-46CE-9ECF-C3D118108133}">
      <formula1>_xlfn.ANCHORARRAY($Y$4)</formula1>
    </dataValidation>
    <dataValidation type="list" allowBlank="1" showInputMessage="1" showErrorMessage="1" sqref="O3:O4" xr:uid="{F11D1C99-9D1A-4D01-B3ED-39119492D6E8}">
      <formula1>_xlfn.ANCHORARRAY($Z$4)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FCB0-8AFE-4AB7-A512-0BF52FA33F88}">
  <dimension ref="A1:O22"/>
  <sheetViews>
    <sheetView workbookViewId="0"/>
  </sheetViews>
  <sheetFormatPr defaultRowHeight="15" x14ac:dyDescent="0.25"/>
  <cols>
    <col min="1" max="1" width="7.85546875" bestFit="1" customWidth="1"/>
    <col min="2" max="3" width="12.140625" bestFit="1" customWidth="1"/>
    <col min="4" max="4" width="9.5703125" bestFit="1" customWidth="1"/>
    <col min="5" max="6" width="12.5703125" bestFit="1" customWidth="1"/>
    <col min="7" max="7" width="7.5703125" bestFit="1" customWidth="1"/>
    <col min="9" max="9" width="2.5703125" bestFit="1" customWidth="1"/>
    <col min="10" max="10" width="9.42578125" bestFit="1" customWidth="1"/>
    <col min="11" max="11" width="12.140625" bestFit="1" customWidth="1"/>
    <col min="12" max="14" width="12.5703125" bestFit="1" customWidth="1"/>
    <col min="15" max="15" width="7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5" x14ac:dyDescent="0.25">
      <c r="A2" s="2" t="s">
        <v>10</v>
      </c>
      <c r="B2" s="2" t="s">
        <v>15</v>
      </c>
      <c r="C2" s="2">
        <v>4</v>
      </c>
      <c r="D2" s="3">
        <v>30906</v>
      </c>
      <c r="E2" s="2" t="s">
        <v>12</v>
      </c>
      <c r="F2" s="2" t="s">
        <v>13</v>
      </c>
    </row>
    <row r="3" spans="1:15" x14ac:dyDescent="0.25">
      <c r="A3" s="2" t="s">
        <v>14</v>
      </c>
      <c r="B3" s="2" t="s">
        <v>15</v>
      </c>
      <c r="C3" s="2">
        <v>4</v>
      </c>
      <c r="D3" s="3">
        <v>30906</v>
      </c>
      <c r="E3" s="2" t="s">
        <v>12</v>
      </c>
      <c r="F3" s="2" t="s">
        <v>13</v>
      </c>
    </row>
    <row r="4" spans="1:15" x14ac:dyDescent="0.25">
      <c r="A4" s="2" t="s">
        <v>141</v>
      </c>
      <c r="B4" s="2" t="s">
        <v>15</v>
      </c>
      <c r="C4" s="2">
        <v>2</v>
      </c>
      <c r="D4" s="3">
        <v>30377</v>
      </c>
      <c r="E4" s="2" t="s">
        <v>18</v>
      </c>
      <c r="F4" s="2" t="s">
        <v>13</v>
      </c>
    </row>
    <row r="5" spans="1:15" x14ac:dyDescent="0.25">
      <c r="A5" s="2" t="s">
        <v>19</v>
      </c>
      <c r="B5" s="2" t="s">
        <v>20</v>
      </c>
      <c r="C5" s="2">
        <v>3</v>
      </c>
      <c r="D5" s="3">
        <v>30145</v>
      </c>
      <c r="E5" s="2" t="s">
        <v>21</v>
      </c>
      <c r="F5" s="2" t="s">
        <v>22</v>
      </c>
    </row>
    <row r="6" spans="1:15" x14ac:dyDescent="0.25">
      <c r="A6" s="2" t="s">
        <v>23</v>
      </c>
      <c r="B6" s="2" t="s">
        <v>24</v>
      </c>
      <c r="C6" s="2">
        <v>3</v>
      </c>
      <c r="D6" s="3">
        <v>29639</v>
      </c>
      <c r="E6" s="2" t="s">
        <v>25</v>
      </c>
      <c r="F6" s="2" t="s">
        <v>26</v>
      </c>
    </row>
    <row r="7" spans="1:15" x14ac:dyDescent="0.25">
      <c r="A7" s="2"/>
      <c r="B7" s="2"/>
      <c r="C7" s="2"/>
      <c r="D7" s="3"/>
      <c r="E7" s="2"/>
      <c r="F7" s="2"/>
    </row>
    <row r="9" spans="1:15" x14ac:dyDescent="0.25">
      <c r="A9" s="19" t="s">
        <v>137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I9" s="19" t="s">
        <v>138</v>
      </c>
      <c r="J9" s="1" t="s">
        <v>0</v>
      </c>
      <c r="K9" s="1" t="s">
        <v>1</v>
      </c>
      <c r="L9" s="1" t="s">
        <v>2</v>
      </c>
      <c r="M9" s="1" t="s">
        <v>3</v>
      </c>
      <c r="N9" s="1" t="s">
        <v>4</v>
      </c>
      <c r="O9" s="1" t="s">
        <v>5</v>
      </c>
    </row>
    <row r="10" spans="1:15" x14ac:dyDescent="0.25">
      <c r="B10" t="str" cm="1">
        <f t="array" ref="B10:G14">_xlfn.SORTBY(A2:F6,E2:E6)</f>
        <v>Paul</v>
      </c>
      <c r="C10" t="str">
        <v>Pluhar</v>
      </c>
      <c r="D10">
        <v>3</v>
      </c>
      <c r="E10" s="3">
        <v>30145</v>
      </c>
      <c r="F10" t="str">
        <v>Indianapolis</v>
      </c>
      <c r="G10" t="str">
        <v>had</v>
      </c>
      <c r="J10" t="str" cm="1">
        <f t="array" ref="J10:O14">_xlfn.SORTBY(A2:F6,F2:F6,1,D2:D6,-1)</f>
        <v>Paul</v>
      </c>
      <c r="K10" t="str">
        <v>Pluhar</v>
      </c>
      <c r="L10">
        <v>3</v>
      </c>
      <c r="M10" s="3">
        <v>30145</v>
      </c>
      <c r="N10" t="str">
        <v>Indianapolis</v>
      </c>
      <c r="O10" t="str">
        <v>had</v>
      </c>
    </row>
    <row r="11" spans="1:15" x14ac:dyDescent="0.25">
      <c r="B11" t="str">
        <v>Thomas</v>
      </c>
      <c r="C11" t="str">
        <v>Milberg</v>
      </c>
      <c r="D11">
        <v>3</v>
      </c>
      <c r="E11" s="3">
        <v>29639</v>
      </c>
      <c r="F11" t="str">
        <v>New Delhi</v>
      </c>
      <c r="G11" t="str">
        <v>pes</v>
      </c>
      <c r="J11" t="str">
        <v>Omar17</v>
      </c>
      <c r="K11" t="str">
        <v>Baxter</v>
      </c>
      <c r="L11">
        <v>4</v>
      </c>
      <c r="M11" s="3">
        <v>30906</v>
      </c>
      <c r="N11" t="str">
        <v>Salt Lake City</v>
      </c>
      <c r="O11" t="str">
        <v>nemá</v>
      </c>
    </row>
    <row r="12" spans="1:15" x14ac:dyDescent="0.25">
      <c r="B12" t="str">
        <v>Omar17</v>
      </c>
      <c r="C12" t="str">
        <v>Baxter</v>
      </c>
      <c r="D12">
        <v>4</v>
      </c>
      <c r="E12" s="3">
        <v>30906</v>
      </c>
      <c r="F12" t="str">
        <v>Salt Lake City</v>
      </c>
      <c r="G12" t="str">
        <v>nemá</v>
      </c>
      <c r="J12" t="str">
        <v>Omar</v>
      </c>
      <c r="K12" t="str">
        <v>Baxter</v>
      </c>
      <c r="L12">
        <v>4</v>
      </c>
      <c r="M12" s="3">
        <v>30906</v>
      </c>
      <c r="N12" t="str">
        <v>Salt Lake City</v>
      </c>
      <c r="O12" t="str">
        <v>nemá</v>
      </c>
    </row>
    <row r="13" spans="1:15" x14ac:dyDescent="0.25">
      <c r="B13" t="str">
        <v>Omar</v>
      </c>
      <c r="C13" t="str">
        <v>Baxter</v>
      </c>
      <c r="D13">
        <v>4</v>
      </c>
      <c r="E13" s="3">
        <v>30906</v>
      </c>
      <c r="F13" t="str">
        <v>Salt Lake City</v>
      </c>
      <c r="G13" t="str">
        <v>nemá</v>
      </c>
      <c r="J13" t="str">
        <v>Omar0</v>
      </c>
      <c r="K13" t="str">
        <v>Baxter</v>
      </c>
      <c r="L13">
        <v>2</v>
      </c>
      <c r="M13" s="3">
        <v>30377</v>
      </c>
      <c r="N13" t="str">
        <v>Zilina</v>
      </c>
      <c r="O13" t="str">
        <v>nemá</v>
      </c>
    </row>
    <row r="14" spans="1:15" x14ac:dyDescent="0.25">
      <c r="B14" t="str">
        <v>Omar0</v>
      </c>
      <c r="C14" t="str">
        <v>Baxter</v>
      </c>
      <c r="D14">
        <v>2</v>
      </c>
      <c r="E14" s="3">
        <v>30377</v>
      </c>
      <c r="F14" t="str">
        <v>Zilina</v>
      </c>
      <c r="G14" t="str">
        <v>nemá</v>
      </c>
      <c r="J14" t="str">
        <v>Thomas</v>
      </c>
      <c r="K14" t="str">
        <v>Milberg</v>
      </c>
      <c r="L14">
        <v>3</v>
      </c>
      <c r="M14" s="3">
        <v>29639</v>
      </c>
      <c r="N14" t="str">
        <v>New Delhi</v>
      </c>
      <c r="O14" t="str">
        <v>pes</v>
      </c>
    </row>
    <row r="17" spans="1:15" x14ac:dyDescent="0.25">
      <c r="A17" s="19" t="s">
        <v>139</v>
      </c>
      <c r="B17" s="1" t="s">
        <v>0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I17" s="19" t="s">
        <v>140</v>
      </c>
      <c r="J17" s="1" t="s">
        <v>0</v>
      </c>
      <c r="K17" s="1" t="s">
        <v>1</v>
      </c>
      <c r="L17" s="1" t="s">
        <v>2</v>
      </c>
      <c r="M17" s="1" t="s">
        <v>3</v>
      </c>
      <c r="N17" s="1"/>
      <c r="O17" s="1"/>
    </row>
    <row r="18" spans="1:15" x14ac:dyDescent="0.25">
      <c r="B18" t="str" cm="1">
        <f t="array" aca="1" ref="B18:G22" ca="1">_xlfn.SORTBY(A2:F6,_xlfn.RANDARRAY(5))</f>
        <v>Omar17</v>
      </c>
      <c r="C18" t="str">
        <f ca="1"/>
        <v>Baxter</v>
      </c>
      <c r="D18">
        <f ca="1"/>
        <v>4</v>
      </c>
      <c r="E18" s="3">
        <f ca="1"/>
        <v>30906</v>
      </c>
      <c r="F18" t="str">
        <f ca="1"/>
        <v>Salt Lake City</v>
      </c>
      <c r="G18" t="str">
        <f ca="1"/>
        <v>nemá</v>
      </c>
      <c r="J18" t="str" cm="1">
        <f t="array" ref="J18:M22">_xlfn.SORTBY(B2:E6,F2:F6,1,A2:A6,-1)</f>
        <v>Pluhar</v>
      </c>
      <c r="K18">
        <v>3</v>
      </c>
      <c r="L18">
        <v>30145</v>
      </c>
      <c r="M18" s="3" t="str">
        <v>Indianapolis</v>
      </c>
    </row>
    <row r="19" spans="1:15" x14ac:dyDescent="0.25">
      <c r="B19" t="str">
        <f ca="1"/>
        <v>Thomas</v>
      </c>
      <c r="C19" t="str">
        <f ca="1"/>
        <v>Milberg</v>
      </c>
      <c r="D19">
        <f ca="1"/>
        <v>3</v>
      </c>
      <c r="E19" s="3">
        <f ca="1"/>
        <v>29639</v>
      </c>
      <c r="F19" t="str">
        <f ca="1"/>
        <v>New Delhi</v>
      </c>
      <c r="G19" t="str">
        <f ca="1"/>
        <v>pes</v>
      </c>
      <c r="J19" t="str">
        <v>Baxter</v>
      </c>
      <c r="K19">
        <v>4</v>
      </c>
      <c r="L19">
        <v>30906</v>
      </c>
      <c r="M19" t="str">
        <v>Salt Lake City</v>
      </c>
    </row>
    <row r="20" spans="1:15" x14ac:dyDescent="0.25">
      <c r="B20" t="str">
        <f ca="1"/>
        <v>Omar0</v>
      </c>
      <c r="C20" t="str">
        <f ca="1"/>
        <v>Baxter</v>
      </c>
      <c r="D20">
        <f ca="1"/>
        <v>2</v>
      </c>
      <c r="E20" s="3">
        <f ca="1"/>
        <v>30377</v>
      </c>
      <c r="F20" t="str">
        <f ca="1"/>
        <v>Zilina</v>
      </c>
      <c r="G20" t="str">
        <f ca="1"/>
        <v>nemá</v>
      </c>
      <c r="J20" t="str">
        <v>Baxter</v>
      </c>
      <c r="K20">
        <v>2</v>
      </c>
      <c r="L20">
        <v>30377</v>
      </c>
      <c r="M20" t="str">
        <v>Zilina</v>
      </c>
    </row>
    <row r="21" spans="1:15" x14ac:dyDescent="0.25">
      <c r="B21" t="str">
        <f ca="1"/>
        <v>Paul</v>
      </c>
      <c r="C21" t="str">
        <f ca="1"/>
        <v>Pluhar</v>
      </c>
      <c r="D21">
        <f ca="1"/>
        <v>3</v>
      </c>
      <c r="E21" s="3">
        <f ca="1"/>
        <v>30145</v>
      </c>
      <c r="F21" t="str">
        <f ca="1"/>
        <v>Indianapolis</v>
      </c>
      <c r="G21" t="str">
        <f ca="1"/>
        <v>had</v>
      </c>
      <c r="J21" t="str">
        <v>Baxter</v>
      </c>
      <c r="K21">
        <v>4</v>
      </c>
      <c r="L21">
        <v>30906</v>
      </c>
      <c r="M21" t="str">
        <v>Salt Lake City</v>
      </c>
    </row>
    <row r="22" spans="1:15" x14ac:dyDescent="0.25">
      <c r="B22" t="str">
        <f ca="1"/>
        <v>Omar</v>
      </c>
      <c r="C22" t="str">
        <f ca="1"/>
        <v>Baxter</v>
      </c>
      <c r="D22">
        <f ca="1"/>
        <v>4</v>
      </c>
      <c r="E22" s="3">
        <f ca="1"/>
        <v>30906</v>
      </c>
      <c r="F22" t="str">
        <f ca="1"/>
        <v>Salt Lake City</v>
      </c>
      <c r="G22" t="str">
        <f ca="1"/>
        <v>nemá</v>
      </c>
      <c r="J22" t="str">
        <v>Milberg</v>
      </c>
      <c r="K22">
        <v>3</v>
      </c>
      <c r="L22">
        <v>29639</v>
      </c>
      <c r="M22" t="str">
        <v>New Delhi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C183E7-4292-4ED7-9E0D-276C581A81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Overovanie-Klasika</vt:lpstr>
      <vt:lpstr>Overovanie-Moderna</vt:lpstr>
      <vt:lpstr>Sort</vt:lpstr>
      <vt:lpstr>Unique</vt:lpstr>
      <vt:lpstr>Filter-Klasika</vt:lpstr>
      <vt:lpstr>Filter</vt:lpstr>
      <vt:lpstr>Filter-Moderna</vt:lpstr>
      <vt:lpstr>SortBy</vt:lpstr>
      <vt:lpstr>'Filter-Klasika'!Kriteria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2021-03-30T17:48:32Z</dcterms:created>
  <dcterms:modified xsi:type="dcterms:W3CDTF">2023-10-24T04:49:54Z</dcterms:modified>
</cp:coreProperties>
</file>